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uku\MB_24\Edisi_2_MB24\Softcopy_MB24\"/>
    </mc:Choice>
  </mc:AlternateContent>
  <bookViews>
    <workbookView xWindow="0" yWindow="0" windowWidth="20730" windowHeight="11760" firstSheet="1" activeTab="1"/>
  </bookViews>
  <sheets>
    <sheet name="Jadual_Kuliah" sheetId="18" r:id="rId1"/>
    <sheet name="Komentar" sheetId="54" r:id="rId2"/>
    <sheet name="MINGGU 1" sheetId="1" r:id="rId3"/>
    <sheet name="MINGGU 2 " sheetId="38" r:id="rId4"/>
    <sheet name="MINGGU 3" sheetId="39" r:id="rId5"/>
    <sheet name="MINGGU 4" sheetId="40" r:id="rId6"/>
    <sheet name="MINGGU 5 (Libur LBRN 1)" sheetId="41" r:id="rId7"/>
    <sheet name="MINGGU 6  (Libur LBRN 2)" sheetId="42" r:id="rId8"/>
    <sheet name="MINGGU 7" sheetId="43" r:id="rId9"/>
    <sheet name="MINGGU 8" sheetId="44" r:id="rId10"/>
    <sheet name="MINGGU 9" sheetId="45" r:id="rId11"/>
    <sheet name="MINGGU UTS" sheetId="46" r:id="rId12"/>
    <sheet name="MINGGU 11" sheetId="47" r:id="rId13"/>
    <sheet name="MINGGU 12" sheetId="48" r:id="rId14"/>
    <sheet name="MINGGU 13" sheetId="49" r:id="rId15"/>
    <sheet name="MINGGU 14" sheetId="50" r:id="rId16"/>
    <sheet name="MINGGU 15" sheetId="51" r:id="rId17"/>
    <sheet name="MINGGU 16" sheetId="52" r:id="rId18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52" l="1"/>
  <c r="O10" i="52"/>
  <c r="M10" i="52"/>
  <c r="J11" i="52"/>
  <c r="J36" i="52" s="1"/>
  <c r="W10" i="52"/>
  <c r="V11" i="52" s="1"/>
  <c r="V36" i="52" s="1"/>
  <c r="AA10" i="52"/>
  <c r="Y10" i="52"/>
  <c r="AC10" i="52"/>
  <c r="AE10" i="52" s="1"/>
  <c r="AG10" i="52"/>
  <c r="I10" i="51"/>
  <c r="E10" i="51"/>
  <c r="G10" i="51"/>
  <c r="D11" i="51"/>
  <c r="D36" i="51" s="1"/>
  <c r="O10" i="51"/>
  <c r="K10" i="51"/>
  <c r="J11" i="51" s="1"/>
  <c r="J36" i="51" s="1"/>
  <c r="M10" i="51"/>
  <c r="AG10" i="51"/>
  <c r="AC10" i="51"/>
  <c r="AE10" i="51" s="1"/>
  <c r="W10" i="51"/>
  <c r="Y10" i="51" s="1"/>
  <c r="AA10" i="51"/>
  <c r="K10" i="50"/>
  <c r="O10" i="50"/>
  <c r="J11" i="50" s="1"/>
  <c r="J36" i="50" s="1"/>
  <c r="M10" i="50"/>
  <c r="W10" i="50"/>
  <c r="Y10" i="50" s="1"/>
  <c r="AA10" i="50"/>
  <c r="AC10" i="50"/>
  <c r="AE10" i="50" s="1"/>
  <c r="AG10" i="50"/>
  <c r="W10" i="49"/>
  <c r="AA10" i="49"/>
  <c r="V11" i="49" s="1"/>
  <c r="V36" i="49" s="1"/>
  <c r="Y10" i="49"/>
  <c r="AC10" i="49"/>
  <c r="AE10" i="49" s="1"/>
  <c r="AG10" i="49"/>
  <c r="E10" i="48"/>
  <c r="I10" i="48"/>
  <c r="G10" i="48"/>
  <c r="D11" i="48"/>
  <c r="D36" i="48" s="1"/>
  <c r="K10" i="48"/>
  <c r="O10" i="48"/>
  <c r="J11" i="48" s="1"/>
  <c r="J36" i="48" s="1"/>
  <c r="M10" i="48"/>
  <c r="W10" i="48"/>
  <c r="Y10" i="48" s="1"/>
  <c r="AA10" i="48"/>
  <c r="AC10" i="48"/>
  <c r="AE10" i="48" s="1"/>
  <c r="AG10" i="48"/>
  <c r="K10" i="47"/>
  <c r="O10" i="47"/>
  <c r="J11" i="47" s="1"/>
  <c r="J36" i="47" s="1"/>
  <c r="M10" i="47"/>
  <c r="W10" i="47"/>
  <c r="Y10" i="47" s="1"/>
  <c r="AA10" i="47"/>
  <c r="AC10" i="47"/>
  <c r="AE10" i="47" s="1"/>
  <c r="AG10" i="47"/>
  <c r="E10" i="46"/>
  <c r="D11" i="46" s="1"/>
  <c r="D36" i="46" s="1"/>
  <c r="I10" i="46"/>
  <c r="G10" i="46"/>
  <c r="K10" i="46"/>
  <c r="M10" i="46" s="1"/>
  <c r="O10" i="46"/>
  <c r="W10" i="46"/>
  <c r="Y10" i="46" s="1"/>
  <c r="AA10" i="46"/>
  <c r="AC10" i="46"/>
  <c r="AG10" i="46"/>
  <c r="AE10" i="46"/>
  <c r="AB11" i="46"/>
  <c r="AB36" i="46" s="1"/>
  <c r="E10" i="45"/>
  <c r="G10" i="45" s="1"/>
  <c r="I10" i="45"/>
  <c r="K10" i="45"/>
  <c r="M10" i="45" s="1"/>
  <c r="O10" i="45"/>
  <c r="W10" i="45"/>
  <c r="AA10" i="45"/>
  <c r="Y10" i="45"/>
  <c r="V11" i="45"/>
  <c r="V36" i="45" s="1"/>
  <c r="AC10" i="45"/>
  <c r="AG10" i="45"/>
  <c r="AE10" i="45"/>
  <c r="K10" i="44"/>
  <c r="O10" i="44"/>
  <c r="W10" i="44"/>
  <c r="AA10" i="44"/>
  <c r="Y10" i="44"/>
  <c r="V11" i="44"/>
  <c r="V36" i="44" s="1"/>
  <c r="AC10" i="44"/>
  <c r="AG10" i="44"/>
  <c r="AE10" i="44"/>
  <c r="E10" i="43"/>
  <c r="I10" i="43"/>
  <c r="K10" i="43"/>
  <c r="O10" i="43"/>
  <c r="M10" i="43"/>
  <c r="J11" i="43"/>
  <c r="J36" i="43" s="1"/>
  <c r="W10" i="43"/>
  <c r="AA10" i="43"/>
  <c r="Y10" i="43"/>
  <c r="AC10" i="43"/>
  <c r="AG10" i="43"/>
  <c r="E10" i="42"/>
  <c r="I10" i="42"/>
  <c r="G10" i="42"/>
  <c r="D11" i="42"/>
  <c r="D36" i="42" s="1"/>
  <c r="K10" i="42"/>
  <c r="O10" i="42"/>
  <c r="M10" i="42"/>
  <c r="Q10" i="42"/>
  <c r="U10" i="42"/>
  <c r="W10" i="42"/>
  <c r="AA10" i="42"/>
  <c r="AC10" i="42"/>
  <c r="AG10" i="42"/>
  <c r="AE10" i="42"/>
  <c r="AB11" i="42"/>
  <c r="AB36" i="42" s="1"/>
  <c r="E10" i="41"/>
  <c r="G10" i="41" s="1"/>
  <c r="I10" i="41"/>
  <c r="K10" i="41"/>
  <c r="O10" i="41"/>
  <c r="Q10" i="41"/>
  <c r="U10" i="41"/>
  <c r="S10" i="41"/>
  <c r="P11" i="41"/>
  <c r="P36" i="41" s="1"/>
  <c r="W10" i="41"/>
  <c r="AA10" i="41"/>
  <c r="V11" i="41" s="1"/>
  <c r="V36" i="41" s="1"/>
  <c r="Y10" i="41"/>
  <c r="AC10" i="41"/>
  <c r="AE10" i="41" s="1"/>
  <c r="AG10" i="41"/>
  <c r="AG10" i="40"/>
  <c r="AC10" i="40"/>
  <c r="AE10" i="40"/>
  <c r="AB11" i="40"/>
  <c r="AB36" i="40" s="1"/>
  <c r="E10" i="40"/>
  <c r="I10" i="40"/>
  <c r="D11" i="40" s="1"/>
  <c r="D36" i="40" s="1"/>
  <c r="G10" i="40"/>
  <c r="K10" i="40"/>
  <c r="M10" i="40" s="1"/>
  <c r="O10" i="40"/>
  <c r="Q10" i="40"/>
  <c r="U10" i="40"/>
  <c r="W10" i="40"/>
  <c r="AA10" i="40"/>
  <c r="Y10" i="40"/>
  <c r="V11" i="40"/>
  <c r="V36" i="40" s="1"/>
  <c r="E10" i="39"/>
  <c r="I10" i="39"/>
  <c r="K10" i="39"/>
  <c r="O10" i="39"/>
  <c r="Q10" i="39"/>
  <c r="U10" i="39"/>
  <c r="S10" i="39"/>
  <c r="P11" i="39"/>
  <c r="P36" i="39" s="1"/>
  <c r="AC10" i="39"/>
  <c r="AB11" i="39" s="1"/>
  <c r="AB36" i="39" s="1"/>
  <c r="AG10" i="39"/>
  <c r="AE10" i="39"/>
  <c r="E10" i="38"/>
  <c r="I10" i="38"/>
  <c r="K10" i="38"/>
  <c r="O10" i="38"/>
  <c r="M10" i="38"/>
  <c r="J11" i="38"/>
  <c r="J36" i="38" s="1"/>
  <c r="W10" i="38"/>
  <c r="AA10" i="38"/>
  <c r="Y10" i="38"/>
  <c r="AC10" i="38"/>
  <c r="AG10" i="38"/>
  <c r="E10" i="1"/>
  <c r="I10" i="1"/>
  <c r="G10" i="1"/>
  <c r="D11" i="1"/>
  <c r="D36" i="1" s="1"/>
  <c r="K10" i="1"/>
  <c r="O10" i="1"/>
  <c r="M10" i="1"/>
  <c r="Q10" i="1"/>
  <c r="U10" i="1"/>
  <c r="W10" i="1"/>
  <c r="AA10" i="1"/>
  <c r="AC10" i="1"/>
  <c r="AG10" i="1"/>
  <c r="AE10" i="1"/>
  <c r="AB11" i="1"/>
  <c r="AB36" i="1" s="1"/>
  <c r="AC31" i="52"/>
  <c r="AC32" i="52" s="1"/>
  <c r="AC40" i="52" s="1"/>
  <c r="AG31" i="52"/>
  <c r="W31" i="52"/>
  <c r="AA31" i="52"/>
  <c r="Y31" i="52" s="1"/>
  <c r="V32" i="52" s="1"/>
  <c r="V40" i="52" s="1"/>
  <c r="W32" i="52"/>
  <c r="W40" i="52" s="1"/>
  <c r="Q31" i="52"/>
  <c r="U31" i="52"/>
  <c r="S31" i="52" s="1"/>
  <c r="P32" i="52" s="1"/>
  <c r="P40" i="52" s="1"/>
  <c r="Q32" i="52"/>
  <c r="Q40" i="52"/>
  <c r="K31" i="52"/>
  <c r="O31" i="52"/>
  <c r="M31" i="52"/>
  <c r="E31" i="52"/>
  <c r="G31" i="52" s="1"/>
  <c r="D32" i="52" s="1"/>
  <c r="E32" i="52"/>
  <c r="E40" i="52" s="1"/>
  <c r="D40" i="52"/>
  <c r="AC25" i="52"/>
  <c r="AG25" i="52"/>
  <c r="AE25" i="52" s="1"/>
  <c r="AB26" i="52" s="1"/>
  <c r="AB39" i="52" s="1"/>
  <c r="AC26" i="52"/>
  <c r="AC39" i="52"/>
  <c r="W25" i="52"/>
  <c r="AA25" i="52"/>
  <c r="Y25" i="52"/>
  <c r="Q25" i="52"/>
  <c r="Q26" i="52" s="1"/>
  <c r="Q39" i="52" s="1"/>
  <c r="U25" i="52"/>
  <c r="O25" i="52"/>
  <c r="M25" i="52" s="1"/>
  <c r="J26" i="52" s="1"/>
  <c r="J39" i="52" s="1"/>
  <c r="K26" i="52"/>
  <c r="K39" i="52"/>
  <c r="E25" i="52"/>
  <c r="I25" i="52"/>
  <c r="G25" i="52"/>
  <c r="AC15" i="52"/>
  <c r="AC19" i="52"/>
  <c r="AG19" i="52"/>
  <c r="AE19" i="52"/>
  <c r="W15" i="52"/>
  <c r="W19" i="52"/>
  <c r="AA19" i="52"/>
  <c r="Y19" i="52"/>
  <c r="Q15" i="52"/>
  <c r="Q19" i="52"/>
  <c r="U19" i="52"/>
  <c r="S19" i="52"/>
  <c r="K15" i="52"/>
  <c r="K19" i="52"/>
  <c r="O19" i="52"/>
  <c r="M19" i="52"/>
  <c r="E15" i="52"/>
  <c r="E19" i="52"/>
  <c r="I19" i="52"/>
  <c r="G19" i="52"/>
  <c r="AC14" i="52"/>
  <c r="AC37" i="52"/>
  <c r="AE13" i="52"/>
  <c r="AB14" i="52" s="1"/>
  <c r="AB37" i="52" s="1"/>
  <c r="W14" i="52"/>
  <c r="W37" i="52" s="1"/>
  <c r="Y13" i="52"/>
  <c r="V14" i="52"/>
  <c r="V37" i="52"/>
  <c r="Q14" i="52"/>
  <c r="Q37" i="52" s="1"/>
  <c r="S13" i="52"/>
  <c r="P14" i="52"/>
  <c r="P37" i="52" s="1"/>
  <c r="K14" i="52"/>
  <c r="K37" i="52" s="1"/>
  <c r="M13" i="52"/>
  <c r="J14" i="52" s="1"/>
  <c r="J37" i="52" s="1"/>
  <c r="E14" i="52"/>
  <c r="E37" i="52"/>
  <c r="G13" i="52"/>
  <c r="D14" i="52"/>
  <c r="D37" i="52" s="1"/>
  <c r="AC11" i="52"/>
  <c r="AC36" i="52" s="1"/>
  <c r="W11" i="52"/>
  <c r="W36" i="52" s="1"/>
  <c r="Q10" i="52"/>
  <c r="U10" i="52"/>
  <c r="K11" i="52"/>
  <c r="K36" i="52"/>
  <c r="E10" i="52"/>
  <c r="I10" i="52"/>
  <c r="AC33" i="52"/>
  <c r="W33" i="52"/>
  <c r="Y33" i="52" s="1"/>
  <c r="AA33" i="52"/>
  <c r="V34" i="52"/>
  <c r="W34" i="52" s="1"/>
  <c r="Q33" i="52"/>
  <c r="K33" i="52"/>
  <c r="O33" i="52"/>
  <c r="M33" i="52" s="1"/>
  <c r="J34" i="52"/>
  <c r="K34" i="52" s="1"/>
  <c r="E33" i="52"/>
  <c r="X33" i="52"/>
  <c r="L33" i="52"/>
  <c r="AD31" i="52"/>
  <c r="X31" i="52"/>
  <c r="R31" i="52"/>
  <c r="F31" i="52"/>
  <c r="AD25" i="52"/>
  <c r="X25" i="52"/>
  <c r="L25" i="52"/>
  <c r="F25" i="52"/>
  <c r="AD19" i="52"/>
  <c r="L19" i="52"/>
  <c r="F19" i="52"/>
  <c r="AD13" i="52"/>
  <c r="X13" i="52"/>
  <c r="R13" i="52"/>
  <c r="L13" i="52"/>
  <c r="F13" i="52"/>
  <c r="AD10" i="52"/>
  <c r="X10" i="52"/>
  <c r="L10" i="52"/>
  <c r="AE4" i="52"/>
  <c r="AD4" i="52"/>
  <c r="Y4" i="52"/>
  <c r="X4" i="52"/>
  <c r="S4" i="52"/>
  <c r="R4" i="52"/>
  <c r="M4" i="52"/>
  <c r="L4" i="52"/>
  <c r="G4" i="52"/>
  <c r="F4" i="52"/>
  <c r="AC31" i="51"/>
  <c r="AG31" i="51"/>
  <c r="AE31" i="51"/>
  <c r="W31" i="51"/>
  <c r="W32" i="51" s="1"/>
  <c r="W40" i="51" s="1"/>
  <c r="AA31" i="51"/>
  <c r="Q31" i="51"/>
  <c r="P32" i="51" s="1"/>
  <c r="U31" i="51"/>
  <c r="Q32" i="51"/>
  <c r="Q40" i="51" s="1"/>
  <c r="S31" i="51"/>
  <c r="P40" i="51"/>
  <c r="K31" i="51"/>
  <c r="O31" i="51"/>
  <c r="M31" i="51" s="1"/>
  <c r="J32" i="51" s="1"/>
  <c r="J40" i="51" s="1"/>
  <c r="E31" i="51"/>
  <c r="AC25" i="51"/>
  <c r="AB26" i="51" s="1"/>
  <c r="AG25" i="51"/>
  <c r="AC26" i="51"/>
  <c r="AC39" i="51" s="1"/>
  <c r="AE25" i="51"/>
  <c r="AB39" i="51"/>
  <c r="W25" i="51"/>
  <c r="AA25" i="51"/>
  <c r="Y25" i="51" s="1"/>
  <c r="V26" i="51" s="1"/>
  <c r="V39" i="51" s="1"/>
  <c r="Q25" i="51"/>
  <c r="U25" i="51"/>
  <c r="S25" i="51"/>
  <c r="O25" i="51"/>
  <c r="K26" i="51"/>
  <c r="K39" i="51" s="1"/>
  <c r="M25" i="51"/>
  <c r="J26" i="51" s="1"/>
  <c r="J39" i="51" s="1"/>
  <c r="E25" i="51"/>
  <c r="I25" i="51"/>
  <c r="G25" i="51" s="1"/>
  <c r="D26" i="51" s="1"/>
  <c r="D39" i="51" s="1"/>
  <c r="AC15" i="51"/>
  <c r="AC19" i="51" s="1"/>
  <c r="AG19" i="51"/>
  <c r="AG33" i="51" s="1"/>
  <c r="W15" i="51"/>
  <c r="W19" i="51" s="1"/>
  <c r="AA19" i="51"/>
  <c r="Q15" i="51"/>
  <c r="Q19" i="51" s="1"/>
  <c r="U19" i="51"/>
  <c r="K15" i="51"/>
  <c r="K19" i="51" s="1"/>
  <c r="O19" i="51"/>
  <c r="E15" i="51"/>
  <c r="E19" i="51" s="1"/>
  <c r="F19" i="51" s="1"/>
  <c r="I19" i="51"/>
  <c r="I33" i="51" s="1"/>
  <c r="AC14" i="51"/>
  <c r="AC37" i="51" s="1"/>
  <c r="AE13" i="51"/>
  <c r="AB14" i="51" s="1"/>
  <c r="AB37" i="51" s="1"/>
  <c r="W14" i="51"/>
  <c r="W37" i="51"/>
  <c r="Y13" i="51"/>
  <c r="V14" i="51"/>
  <c r="V37" i="51" s="1"/>
  <c r="Q14" i="51"/>
  <c r="Q37" i="51" s="1"/>
  <c r="S13" i="51"/>
  <c r="P14" i="51" s="1"/>
  <c r="P37" i="51" s="1"/>
  <c r="K14" i="51"/>
  <c r="K37" i="51"/>
  <c r="M13" i="51"/>
  <c r="J14" i="51"/>
  <c r="J37" i="51" s="1"/>
  <c r="E14" i="51"/>
  <c r="E37" i="51" s="1"/>
  <c r="G13" i="51"/>
  <c r="D14" i="51" s="1"/>
  <c r="D37" i="51" s="1"/>
  <c r="AC11" i="51"/>
  <c r="AC36" i="51"/>
  <c r="W11" i="51"/>
  <c r="W36" i="51"/>
  <c r="Q10" i="51"/>
  <c r="U10" i="51"/>
  <c r="S10" i="51" s="1"/>
  <c r="P11" i="51" s="1"/>
  <c r="P36" i="51" s="1"/>
  <c r="K11" i="51"/>
  <c r="K36" i="51" s="1"/>
  <c r="E11" i="51"/>
  <c r="E36" i="51" s="1"/>
  <c r="AC33" i="51"/>
  <c r="W33" i="51"/>
  <c r="Q33" i="51"/>
  <c r="K33" i="51"/>
  <c r="O33" i="51"/>
  <c r="E33" i="51"/>
  <c r="R31" i="51"/>
  <c r="L31" i="51"/>
  <c r="AD25" i="51"/>
  <c r="X25" i="51"/>
  <c r="L25" i="51"/>
  <c r="F25" i="51"/>
  <c r="AD19" i="51"/>
  <c r="AD13" i="51"/>
  <c r="X13" i="51"/>
  <c r="R13" i="51"/>
  <c r="L13" i="51"/>
  <c r="F13" i="51"/>
  <c r="AD10" i="51"/>
  <c r="X10" i="51"/>
  <c r="R10" i="51"/>
  <c r="L10" i="51"/>
  <c r="F10" i="51"/>
  <c r="AE4" i="51"/>
  <c r="AD4" i="51"/>
  <c r="Y4" i="51"/>
  <c r="X4" i="51"/>
  <c r="S4" i="51"/>
  <c r="R4" i="51"/>
  <c r="M4" i="51"/>
  <c r="L4" i="51"/>
  <c r="G4" i="51"/>
  <c r="F4" i="51"/>
  <c r="AC31" i="50"/>
  <c r="AG31" i="50"/>
  <c r="AE31" i="50" s="1"/>
  <c r="AB32" i="50" s="1"/>
  <c r="AB40" i="50" s="1"/>
  <c r="W31" i="50"/>
  <c r="AA31" i="50"/>
  <c r="Y31" i="50"/>
  <c r="Q31" i="50"/>
  <c r="Q32" i="50" s="1"/>
  <c r="Q40" i="50" s="1"/>
  <c r="U31" i="50"/>
  <c r="S31" i="50" s="1"/>
  <c r="P32" i="50"/>
  <c r="P40" i="50" s="1"/>
  <c r="K31" i="50"/>
  <c r="K32" i="50" s="1"/>
  <c r="K40" i="50" s="1"/>
  <c r="O31" i="50"/>
  <c r="M31" i="50"/>
  <c r="E31" i="50"/>
  <c r="E32" i="50"/>
  <c r="E40" i="50" s="1"/>
  <c r="G31" i="50"/>
  <c r="D32" i="50" s="1"/>
  <c r="D40" i="50" s="1"/>
  <c r="AC25" i="50"/>
  <c r="AG25" i="50"/>
  <c r="W25" i="50"/>
  <c r="AA25" i="50"/>
  <c r="W26" i="50"/>
  <c r="W39" i="50" s="1"/>
  <c r="Y25" i="50"/>
  <c r="Q25" i="50"/>
  <c r="U25" i="50"/>
  <c r="O25" i="50"/>
  <c r="E25" i="50"/>
  <c r="I25" i="50"/>
  <c r="E26" i="50"/>
  <c r="E39" i="50" s="1"/>
  <c r="G25" i="50"/>
  <c r="AC15" i="50"/>
  <c r="AC19" i="50"/>
  <c r="AG19" i="50"/>
  <c r="W15" i="50"/>
  <c r="W19" i="50"/>
  <c r="AA19" i="50"/>
  <c r="W20" i="50"/>
  <c r="W38" i="50" s="1"/>
  <c r="Y19" i="50"/>
  <c r="Q15" i="50"/>
  <c r="Q19" i="50"/>
  <c r="U19" i="50"/>
  <c r="K15" i="50"/>
  <c r="K19" i="50"/>
  <c r="O19" i="50"/>
  <c r="K20" i="50"/>
  <c r="K38" i="50" s="1"/>
  <c r="E15" i="50"/>
  <c r="E19" i="50"/>
  <c r="I19" i="50"/>
  <c r="AC14" i="50"/>
  <c r="AC37" i="50"/>
  <c r="AE13" i="50"/>
  <c r="AB14" i="50"/>
  <c r="AB37" i="50" s="1"/>
  <c r="W14" i="50"/>
  <c r="W37" i="50" s="1"/>
  <c r="Y13" i="50"/>
  <c r="V14" i="50" s="1"/>
  <c r="V37" i="50" s="1"/>
  <c r="Q14" i="50"/>
  <c r="Q37" i="50"/>
  <c r="S13" i="50"/>
  <c r="P14" i="50"/>
  <c r="P37" i="50" s="1"/>
  <c r="K14" i="50"/>
  <c r="K37" i="50" s="1"/>
  <c r="M13" i="50"/>
  <c r="J14" i="50" s="1"/>
  <c r="J37" i="50" s="1"/>
  <c r="E14" i="50"/>
  <c r="E37" i="50"/>
  <c r="G13" i="50"/>
  <c r="D14" i="50"/>
  <c r="D37" i="50" s="1"/>
  <c r="AC11" i="50"/>
  <c r="AC36" i="50" s="1"/>
  <c r="W11" i="50"/>
  <c r="W36" i="50" s="1"/>
  <c r="Q10" i="50"/>
  <c r="Q11" i="50" s="1"/>
  <c r="Q36" i="50" s="1"/>
  <c r="U10" i="50"/>
  <c r="S10" i="50"/>
  <c r="K11" i="50"/>
  <c r="K36" i="50"/>
  <c r="E10" i="50"/>
  <c r="I10" i="50"/>
  <c r="AC33" i="50"/>
  <c r="W33" i="50"/>
  <c r="AA33" i="50"/>
  <c r="Q33" i="50"/>
  <c r="K33" i="50"/>
  <c r="M33" i="50" s="1"/>
  <c r="O33" i="50"/>
  <c r="J34" i="50" s="1"/>
  <c r="K34" i="50" s="1"/>
  <c r="E33" i="50"/>
  <c r="I33" i="50"/>
  <c r="L33" i="50"/>
  <c r="AD31" i="50"/>
  <c r="X31" i="50"/>
  <c r="R31" i="50"/>
  <c r="L31" i="50"/>
  <c r="F31" i="50"/>
  <c r="AD25" i="50"/>
  <c r="X25" i="50"/>
  <c r="L25" i="50"/>
  <c r="F25" i="50"/>
  <c r="AD19" i="50"/>
  <c r="X19" i="50"/>
  <c r="L19" i="50"/>
  <c r="AD13" i="50"/>
  <c r="X13" i="50"/>
  <c r="R13" i="50"/>
  <c r="L13" i="50"/>
  <c r="F13" i="50"/>
  <c r="AD10" i="50"/>
  <c r="X10" i="50"/>
  <c r="R10" i="50"/>
  <c r="L10" i="50"/>
  <c r="F10" i="50"/>
  <c r="AE4" i="50"/>
  <c r="AD4" i="50"/>
  <c r="Y4" i="50"/>
  <c r="X4" i="50"/>
  <c r="S4" i="50"/>
  <c r="R4" i="50"/>
  <c r="M4" i="50"/>
  <c r="L4" i="50"/>
  <c r="G4" i="50"/>
  <c r="F4" i="50"/>
  <c r="AC31" i="49"/>
  <c r="AC32" i="49" s="1"/>
  <c r="AG31" i="49"/>
  <c r="AC40" i="49"/>
  <c r="AE31" i="49"/>
  <c r="AB32" i="49"/>
  <c r="AB40" i="49" s="1"/>
  <c r="W31" i="49"/>
  <c r="AA31" i="49"/>
  <c r="Q31" i="49"/>
  <c r="U31" i="49"/>
  <c r="K31" i="49"/>
  <c r="J32" i="49" s="1"/>
  <c r="O31" i="49"/>
  <c r="K32" i="49"/>
  <c r="K40" i="49" s="1"/>
  <c r="M31" i="49"/>
  <c r="J40" i="49"/>
  <c r="E31" i="49"/>
  <c r="E32" i="49"/>
  <c r="E40" i="49" s="1"/>
  <c r="G31" i="49"/>
  <c r="D32" i="49" s="1"/>
  <c r="D40" i="49" s="1"/>
  <c r="AC25" i="49"/>
  <c r="AG25" i="49"/>
  <c r="W25" i="49"/>
  <c r="V26" i="49" s="1"/>
  <c r="V39" i="49" s="1"/>
  <c r="AA25" i="49"/>
  <c r="W26" i="49"/>
  <c r="W39" i="49" s="1"/>
  <c r="Y25" i="49"/>
  <c r="Q25" i="49"/>
  <c r="Q26" i="49" s="1"/>
  <c r="U25" i="49"/>
  <c r="S25" i="49" s="1"/>
  <c r="P26" i="49" s="1"/>
  <c r="P39" i="49" s="1"/>
  <c r="Q39" i="49"/>
  <c r="O25" i="49"/>
  <c r="E25" i="49"/>
  <c r="D26" i="49" s="1"/>
  <c r="I25" i="49"/>
  <c r="E26" i="49"/>
  <c r="E39" i="49" s="1"/>
  <c r="G25" i="49"/>
  <c r="D39" i="49"/>
  <c r="AC15" i="49"/>
  <c r="AC19" i="49"/>
  <c r="AB20" i="49" s="1"/>
  <c r="AG19" i="49"/>
  <c r="AC20" i="49"/>
  <c r="AC38" i="49" s="1"/>
  <c r="AE19" i="49"/>
  <c r="AB38" i="49"/>
  <c r="W15" i="49"/>
  <c r="W19" i="49"/>
  <c r="V20" i="49" s="1"/>
  <c r="AA19" i="49"/>
  <c r="W20" i="49"/>
  <c r="W38" i="49" s="1"/>
  <c r="Y19" i="49"/>
  <c r="V38" i="49"/>
  <c r="Q15" i="49"/>
  <c r="Q19" i="49"/>
  <c r="P20" i="49" s="1"/>
  <c r="U19" i="49"/>
  <c r="Q20" i="49"/>
  <c r="Q38" i="49" s="1"/>
  <c r="S19" i="49"/>
  <c r="P38" i="49"/>
  <c r="K15" i="49"/>
  <c r="K19" i="49"/>
  <c r="J20" i="49" s="1"/>
  <c r="O19" i="49"/>
  <c r="K20" i="49"/>
  <c r="K38" i="49" s="1"/>
  <c r="M19" i="49"/>
  <c r="J38" i="49"/>
  <c r="E15" i="49"/>
  <c r="E19" i="49"/>
  <c r="D20" i="49" s="1"/>
  <c r="I19" i="49"/>
  <c r="E20" i="49"/>
  <c r="E38" i="49" s="1"/>
  <c r="G19" i="49"/>
  <c r="D38" i="49"/>
  <c r="AC14" i="49"/>
  <c r="AC37" i="49"/>
  <c r="AE13" i="49"/>
  <c r="AB14" i="49"/>
  <c r="AB37" i="49" s="1"/>
  <c r="W14" i="49"/>
  <c r="W37" i="49" s="1"/>
  <c r="Y13" i="49"/>
  <c r="V14" i="49" s="1"/>
  <c r="V37" i="49" s="1"/>
  <c r="Q14" i="49"/>
  <c r="Q37" i="49"/>
  <c r="S13" i="49"/>
  <c r="P14" i="49"/>
  <c r="P37" i="49" s="1"/>
  <c r="K14" i="49"/>
  <c r="K37" i="49" s="1"/>
  <c r="M13" i="49"/>
  <c r="J14" i="49" s="1"/>
  <c r="J37" i="49" s="1"/>
  <c r="E14" i="49"/>
  <c r="E37" i="49"/>
  <c r="G13" i="49"/>
  <c r="D14" i="49"/>
  <c r="D37" i="49" s="1"/>
  <c r="AC11" i="49"/>
  <c r="AC36" i="49" s="1"/>
  <c r="W11" i="49"/>
  <c r="W36" i="49" s="1"/>
  <c r="Q10" i="49"/>
  <c r="P11" i="49" s="1"/>
  <c r="U10" i="49"/>
  <c r="Q11" i="49"/>
  <c r="Q36" i="49" s="1"/>
  <c r="S10" i="49"/>
  <c r="P36" i="49"/>
  <c r="K10" i="49"/>
  <c r="O10" i="49"/>
  <c r="M10" i="49" s="1"/>
  <c r="J11" i="49" s="1"/>
  <c r="J36" i="49" s="1"/>
  <c r="E10" i="49"/>
  <c r="I10" i="49"/>
  <c r="AC33" i="49"/>
  <c r="AG33" i="49"/>
  <c r="W33" i="49"/>
  <c r="AA33" i="49"/>
  <c r="Q33" i="49"/>
  <c r="K33" i="49"/>
  <c r="E33" i="49"/>
  <c r="I33" i="49"/>
  <c r="F33" i="49"/>
  <c r="AD31" i="49"/>
  <c r="L31" i="49"/>
  <c r="F31" i="49"/>
  <c r="X25" i="49"/>
  <c r="R25" i="49"/>
  <c r="F25" i="49"/>
  <c r="AD19" i="49"/>
  <c r="X19" i="49"/>
  <c r="R19" i="49"/>
  <c r="L19" i="49"/>
  <c r="F19" i="49"/>
  <c r="AD13" i="49"/>
  <c r="X13" i="49"/>
  <c r="R13" i="49"/>
  <c r="L13" i="49"/>
  <c r="F13" i="49"/>
  <c r="AD10" i="49"/>
  <c r="X10" i="49"/>
  <c r="R10" i="49"/>
  <c r="L10" i="49"/>
  <c r="AE4" i="49"/>
  <c r="AD4" i="49"/>
  <c r="Y4" i="49"/>
  <c r="X4" i="49"/>
  <c r="S4" i="49"/>
  <c r="R4" i="49"/>
  <c r="M4" i="49"/>
  <c r="L4" i="49"/>
  <c r="G4" i="49"/>
  <c r="F4" i="49"/>
  <c r="AC31" i="48"/>
  <c r="AG31" i="48"/>
  <c r="AE31" i="48"/>
  <c r="W31" i="48"/>
  <c r="AA31" i="48"/>
  <c r="Q31" i="48"/>
  <c r="U31" i="48"/>
  <c r="S31" i="48" s="1"/>
  <c r="P32" i="48" s="1"/>
  <c r="Q32" i="48"/>
  <c r="Q40" i="48" s="1"/>
  <c r="P40" i="48"/>
  <c r="K31" i="48"/>
  <c r="O31" i="48"/>
  <c r="K32" i="48"/>
  <c r="K40" i="48"/>
  <c r="M31" i="48"/>
  <c r="J32" i="48"/>
  <c r="J40" i="48"/>
  <c r="E31" i="48"/>
  <c r="AC25" i="48"/>
  <c r="AG25" i="48"/>
  <c r="AE25" i="48" s="1"/>
  <c r="AB26" i="48" s="1"/>
  <c r="AC26" i="48"/>
  <c r="AC39" i="48" s="1"/>
  <c r="AB39" i="48"/>
  <c r="W25" i="48"/>
  <c r="AA25" i="48"/>
  <c r="Y25" i="48" s="1"/>
  <c r="V26" i="48" s="1"/>
  <c r="V39" i="48" s="1"/>
  <c r="W26" i="48"/>
  <c r="W39" i="48"/>
  <c r="Q25" i="48"/>
  <c r="U25" i="48"/>
  <c r="S25" i="48"/>
  <c r="O25" i="48"/>
  <c r="M25" i="48" s="1"/>
  <c r="J26" i="48" s="1"/>
  <c r="J39" i="48" s="1"/>
  <c r="K26" i="48"/>
  <c r="K39" i="48" s="1"/>
  <c r="E25" i="48"/>
  <c r="I25" i="48"/>
  <c r="G25" i="48" s="1"/>
  <c r="D26" i="48" s="1"/>
  <c r="D39" i="48" s="1"/>
  <c r="E26" i="48"/>
  <c r="E39" i="48"/>
  <c r="AC15" i="48"/>
  <c r="AC19" i="48" s="1"/>
  <c r="AG19" i="48"/>
  <c r="W15" i="48"/>
  <c r="W19" i="48" s="1"/>
  <c r="AA19" i="48"/>
  <c r="Q15" i="48"/>
  <c r="Q19" i="48" s="1"/>
  <c r="U19" i="48"/>
  <c r="K15" i="48"/>
  <c r="K19" i="48" s="1"/>
  <c r="O19" i="48"/>
  <c r="E15" i="48"/>
  <c r="E19" i="48" s="1"/>
  <c r="I19" i="48"/>
  <c r="AC14" i="48"/>
  <c r="AC37" i="48" s="1"/>
  <c r="AE13" i="48"/>
  <c r="AB14" i="48"/>
  <c r="AB37" i="48"/>
  <c r="W14" i="48"/>
  <c r="W37" i="48"/>
  <c r="Y13" i="48"/>
  <c r="V14" i="48"/>
  <c r="V37" i="48" s="1"/>
  <c r="Q14" i="48"/>
  <c r="Q37" i="48"/>
  <c r="S13" i="48"/>
  <c r="P14" i="48" s="1"/>
  <c r="P37" i="48" s="1"/>
  <c r="K14" i="48"/>
  <c r="K37" i="48"/>
  <c r="M13" i="48"/>
  <c r="J14" i="48"/>
  <c r="J37" i="48"/>
  <c r="E14" i="48"/>
  <c r="E37" i="48" s="1"/>
  <c r="G13" i="48"/>
  <c r="D14" i="48"/>
  <c r="D37" i="48"/>
  <c r="AC11" i="48"/>
  <c r="AC36" i="48"/>
  <c r="W11" i="48"/>
  <c r="W36" i="48"/>
  <c r="Q10" i="48"/>
  <c r="U10" i="48"/>
  <c r="S10" i="48" s="1"/>
  <c r="P11" i="48" s="1"/>
  <c r="P36" i="48" s="1"/>
  <c r="Q11" i="48"/>
  <c r="Q36" i="48"/>
  <c r="K11" i="48"/>
  <c r="K36" i="48" s="1"/>
  <c r="E11" i="48"/>
  <c r="E36" i="48"/>
  <c r="AC33" i="48"/>
  <c r="AG33" i="48"/>
  <c r="W33" i="48"/>
  <c r="Q33" i="48"/>
  <c r="U33" i="48"/>
  <c r="S33" i="48"/>
  <c r="K33" i="48"/>
  <c r="O33" i="48"/>
  <c r="L33" i="48" s="1"/>
  <c r="E33" i="48"/>
  <c r="I33" i="48"/>
  <c r="R33" i="48"/>
  <c r="R31" i="48"/>
  <c r="L31" i="48"/>
  <c r="AD25" i="48"/>
  <c r="X25" i="48"/>
  <c r="L25" i="48"/>
  <c r="F25" i="48"/>
  <c r="AD19" i="48"/>
  <c r="F19" i="48"/>
  <c r="AD13" i="48"/>
  <c r="X13" i="48"/>
  <c r="R13" i="48"/>
  <c r="L13" i="48"/>
  <c r="F13" i="48"/>
  <c r="AD10" i="48"/>
  <c r="X10" i="48"/>
  <c r="R10" i="48"/>
  <c r="L10" i="48"/>
  <c r="F10" i="48"/>
  <c r="AE4" i="48"/>
  <c r="AD4" i="48"/>
  <c r="Y4" i="48"/>
  <c r="X4" i="48"/>
  <c r="S4" i="48"/>
  <c r="R4" i="48"/>
  <c r="M4" i="48"/>
  <c r="L4" i="48"/>
  <c r="G4" i="48"/>
  <c r="F4" i="48"/>
  <c r="AC31" i="47"/>
  <c r="AG31" i="47"/>
  <c r="AE31" i="47" s="1"/>
  <c r="AB32" i="47" s="1"/>
  <c r="AC32" i="47"/>
  <c r="AC40" i="47" s="1"/>
  <c r="AB40" i="47"/>
  <c r="W31" i="47"/>
  <c r="AA31" i="47"/>
  <c r="Y31" i="47"/>
  <c r="Q31" i="47"/>
  <c r="U31" i="47"/>
  <c r="S31" i="47" s="1"/>
  <c r="P32" i="47" s="1"/>
  <c r="P40" i="47" s="1"/>
  <c r="K31" i="47"/>
  <c r="O31" i="47"/>
  <c r="M31" i="47" s="1"/>
  <c r="J32" i="47"/>
  <c r="J40" i="47" s="1"/>
  <c r="E31" i="47"/>
  <c r="E32" i="47"/>
  <c r="E40" i="47"/>
  <c r="G31" i="47"/>
  <c r="D32" i="47" s="1"/>
  <c r="D40" i="47" s="1"/>
  <c r="AC25" i="47"/>
  <c r="AC26" i="47" s="1"/>
  <c r="AC39" i="47" s="1"/>
  <c r="AG25" i="47"/>
  <c r="AE25" i="47"/>
  <c r="W25" i="47"/>
  <c r="AA25" i="47"/>
  <c r="Y25" i="47" s="1"/>
  <c r="W26" i="47"/>
  <c r="W39" i="47" s="1"/>
  <c r="Q25" i="47"/>
  <c r="U25" i="47"/>
  <c r="S25" i="47" s="1"/>
  <c r="P26" i="47" s="1"/>
  <c r="P39" i="47" s="1"/>
  <c r="Q26" i="47"/>
  <c r="Q39" i="47"/>
  <c r="O25" i="47"/>
  <c r="E25" i="47"/>
  <c r="I25" i="47"/>
  <c r="AC15" i="47"/>
  <c r="AC19" i="47"/>
  <c r="AC20" i="47" s="1"/>
  <c r="AC38" i="47" s="1"/>
  <c r="AG19" i="47"/>
  <c r="W15" i="47"/>
  <c r="W19" i="47"/>
  <c r="V20" i="47" s="1"/>
  <c r="AA19" i="47"/>
  <c r="W20" i="47"/>
  <c r="W38" i="47" s="1"/>
  <c r="Y19" i="47"/>
  <c r="V38" i="47"/>
  <c r="Q15" i="47"/>
  <c r="Q19" i="47"/>
  <c r="P20" i="47" s="1"/>
  <c r="U19" i="47"/>
  <c r="Q20" i="47"/>
  <c r="Q38" i="47" s="1"/>
  <c r="S19" i="47"/>
  <c r="P38" i="47"/>
  <c r="K15" i="47"/>
  <c r="K19" i="47"/>
  <c r="L19" i="47" s="1"/>
  <c r="O19" i="47"/>
  <c r="K20" i="47"/>
  <c r="K38" i="47" s="1"/>
  <c r="M19" i="47"/>
  <c r="E15" i="47"/>
  <c r="E19" i="47"/>
  <c r="D20" i="47" s="1"/>
  <c r="D38" i="47" s="1"/>
  <c r="I19" i="47"/>
  <c r="E20" i="47"/>
  <c r="E38" i="47" s="1"/>
  <c r="G19" i="47"/>
  <c r="AC14" i="47"/>
  <c r="AC37" i="47"/>
  <c r="AE13" i="47"/>
  <c r="AB14" i="47"/>
  <c r="AB37" i="47" s="1"/>
  <c r="W14" i="47"/>
  <c r="W37" i="47" s="1"/>
  <c r="Y13" i="47"/>
  <c r="V14" i="47" s="1"/>
  <c r="V37" i="47" s="1"/>
  <c r="Q14" i="47"/>
  <c r="Q37" i="47"/>
  <c r="S13" i="47"/>
  <c r="P14" i="47"/>
  <c r="P37" i="47" s="1"/>
  <c r="K14" i="47"/>
  <c r="K37" i="47" s="1"/>
  <c r="M13" i="47"/>
  <c r="J14" i="47" s="1"/>
  <c r="J37" i="47" s="1"/>
  <c r="E14" i="47"/>
  <c r="E37" i="47"/>
  <c r="G13" i="47"/>
  <c r="D14" i="47"/>
  <c r="D37" i="47" s="1"/>
  <c r="AC11" i="47"/>
  <c r="AC36" i="47" s="1"/>
  <c r="W11" i="47"/>
  <c r="W36" i="47" s="1"/>
  <c r="Q10" i="47"/>
  <c r="P11" i="47" s="1"/>
  <c r="U10" i="47"/>
  <c r="U33" i="47" s="1"/>
  <c r="Q11" i="47"/>
  <c r="Q36" i="47" s="1"/>
  <c r="S10" i="47"/>
  <c r="P36" i="47"/>
  <c r="K11" i="47"/>
  <c r="K36" i="47"/>
  <c r="E10" i="47"/>
  <c r="I10" i="47"/>
  <c r="AC33" i="47"/>
  <c r="W33" i="47"/>
  <c r="Y33" i="47" s="1"/>
  <c r="AA33" i="47"/>
  <c r="Q33" i="47"/>
  <c r="K33" i="47"/>
  <c r="E33" i="47"/>
  <c r="X33" i="47"/>
  <c r="AD31" i="47"/>
  <c r="X31" i="47"/>
  <c r="R31" i="47"/>
  <c r="F31" i="47"/>
  <c r="X25" i="47"/>
  <c r="R25" i="47"/>
  <c r="L25" i="47"/>
  <c r="R19" i="47"/>
  <c r="F19" i="47"/>
  <c r="AD13" i="47"/>
  <c r="X13" i="47"/>
  <c r="R13" i="47"/>
  <c r="L13" i="47"/>
  <c r="F13" i="47"/>
  <c r="AD10" i="47"/>
  <c r="X10" i="47"/>
  <c r="R10" i="47"/>
  <c r="L10" i="47"/>
  <c r="AE4" i="47"/>
  <c r="AD4" i="47"/>
  <c r="Y4" i="47"/>
  <c r="X4" i="47"/>
  <c r="S4" i="47"/>
  <c r="R4" i="47"/>
  <c r="M4" i="47"/>
  <c r="L4" i="47"/>
  <c r="G4" i="47"/>
  <c r="F4" i="47"/>
  <c r="AC31" i="46"/>
  <c r="AC32" i="46" s="1"/>
  <c r="AC40" i="46" s="1"/>
  <c r="AG31" i="46"/>
  <c r="W31" i="46"/>
  <c r="V32" i="46" s="1"/>
  <c r="AA31" i="46"/>
  <c r="W32" i="46"/>
  <c r="W40" i="46" s="1"/>
  <c r="Y31" i="46"/>
  <c r="V40" i="46"/>
  <c r="Q31" i="46"/>
  <c r="U31" i="46"/>
  <c r="S31" i="46" s="1"/>
  <c r="P32" i="46" s="1"/>
  <c r="P40" i="46" s="1"/>
  <c r="K31" i="46"/>
  <c r="O31" i="46"/>
  <c r="M31" i="46"/>
  <c r="E31" i="46"/>
  <c r="E32" i="46"/>
  <c r="E40" i="46" s="1"/>
  <c r="G31" i="46"/>
  <c r="D32" i="46" s="1"/>
  <c r="D40" i="46" s="1"/>
  <c r="AC25" i="46"/>
  <c r="AG25" i="46"/>
  <c r="AE25" i="46" s="1"/>
  <c r="AB26" i="46" s="1"/>
  <c r="AB39" i="46" s="1"/>
  <c r="W25" i="46"/>
  <c r="AA25" i="46"/>
  <c r="Q25" i="46"/>
  <c r="Q26" i="46" s="1"/>
  <c r="Q39" i="46" s="1"/>
  <c r="U25" i="46"/>
  <c r="O25" i="46"/>
  <c r="M25" i="46" s="1"/>
  <c r="J26" i="46" s="1"/>
  <c r="J39" i="46" s="1"/>
  <c r="E25" i="46"/>
  <c r="I25" i="46"/>
  <c r="AC15" i="46"/>
  <c r="AC19" i="46"/>
  <c r="AG19" i="46"/>
  <c r="W15" i="46"/>
  <c r="W19" i="46"/>
  <c r="AA19" i="46"/>
  <c r="Q15" i="46"/>
  <c r="Q19" i="46"/>
  <c r="U19" i="46"/>
  <c r="K15" i="46"/>
  <c r="K19" i="46"/>
  <c r="O19" i="46"/>
  <c r="E15" i="46"/>
  <c r="E19" i="46"/>
  <c r="I19" i="46"/>
  <c r="AC14" i="46"/>
  <c r="AC37" i="46"/>
  <c r="AE13" i="46"/>
  <c r="AB14" i="46"/>
  <c r="AB37" i="46" s="1"/>
  <c r="W14" i="46"/>
  <c r="W37" i="46" s="1"/>
  <c r="Y13" i="46"/>
  <c r="V14" i="46" s="1"/>
  <c r="V37" i="46"/>
  <c r="Q14" i="46"/>
  <c r="Q37" i="46"/>
  <c r="S13" i="46"/>
  <c r="P14" i="46"/>
  <c r="P37" i="46" s="1"/>
  <c r="K14" i="46"/>
  <c r="K37" i="46" s="1"/>
  <c r="M13" i="46"/>
  <c r="J14" i="46" s="1"/>
  <c r="J37" i="46" s="1"/>
  <c r="E14" i="46"/>
  <c r="E37" i="46"/>
  <c r="G13" i="46"/>
  <c r="D14" i="46"/>
  <c r="D37" i="46" s="1"/>
  <c r="AC11" i="46"/>
  <c r="AC36" i="46" s="1"/>
  <c r="W11" i="46"/>
  <c r="W36" i="46" s="1"/>
  <c r="Q10" i="46"/>
  <c r="U10" i="46"/>
  <c r="S10" i="46"/>
  <c r="K11" i="46"/>
  <c r="K36" i="46"/>
  <c r="E11" i="46"/>
  <c r="E36" i="46"/>
  <c r="AC33" i="46"/>
  <c r="AE33" i="46" s="1"/>
  <c r="AG33" i="46"/>
  <c r="W33" i="46"/>
  <c r="AA33" i="46"/>
  <c r="Q33" i="46"/>
  <c r="K33" i="46"/>
  <c r="E33" i="46"/>
  <c r="I33" i="46"/>
  <c r="AD33" i="46"/>
  <c r="F33" i="46"/>
  <c r="X31" i="46"/>
  <c r="L31" i="46"/>
  <c r="F31" i="46"/>
  <c r="AD25" i="46"/>
  <c r="X19" i="46"/>
  <c r="AD13" i="46"/>
  <c r="X13" i="46"/>
  <c r="R13" i="46"/>
  <c r="L13" i="46"/>
  <c r="F13" i="46"/>
  <c r="AD10" i="46"/>
  <c r="X10" i="46"/>
  <c r="L10" i="46"/>
  <c r="F10" i="46"/>
  <c r="AE4" i="46"/>
  <c r="AD4" i="46"/>
  <c r="Y4" i="46"/>
  <c r="X4" i="46"/>
  <c r="S4" i="46"/>
  <c r="R4" i="46"/>
  <c r="M4" i="46"/>
  <c r="L4" i="46"/>
  <c r="G4" i="46"/>
  <c r="F4" i="46"/>
  <c r="AC31" i="45"/>
  <c r="AG31" i="45"/>
  <c r="AE31" i="45"/>
  <c r="W31" i="45"/>
  <c r="AA31" i="45"/>
  <c r="Q31" i="45"/>
  <c r="P32" i="45" s="1"/>
  <c r="P40" i="45" s="1"/>
  <c r="U31" i="45"/>
  <c r="Q32" i="45"/>
  <c r="Q40" i="45" s="1"/>
  <c r="S31" i="45"/>
  <c r="K31" i="45"/>
  <c r="O31" i="45"/>
  <c r="M31" i="45" s="1"/>
  <c r="J32" i="45" s="1"/>
  <c r="J40" i="45" s="1"/>
  <c r="E31" i="45"/>
  <c r="AC25" i="45"/>
  <c r="AB26" i="45" s="1"/>
  <c r="AG25" i="45"/>
  <c r="AC26" i="45"/>
  <c r="AC39" i="45" s="1"/>
  <c r="AE25" i="45"/>
  <c r="AB39" i="45"/>
  <c r="W25" i="45"/>
  <c r="AA25" i="45"/>
  <c r="Y25" i="45" s="1"/>
  <c r="V26" i="45" s="1"/>
  <c r="V39" i="45" s="1"/>
  <c r="Q25" i="45"/>
  <c r="U25" i="45"/>
  <c r="S25" i="45"/>
  <c r="O25" i="45"/>
  <c r="K26" i="45"/>
  <c r="K39" i="45" s="1"/>
  <c r="M25" i="45"/>
  <c r="J26" i="45" s="1"/>
  <c r="J39" i="45"/>
  <c r="E25" i="45"/>
  <c r="I25" i="45"/>
  <c r="G25" i="45" s="1"/>
  <c r="D26" i="45" s="1"/>
  <c r="D39" i="45" s="1"/>
  <c r="AC15" i="45"/>
  <c r="AC19" i="45" s="1"/>
  <c r="AG19" i="45"/>
  <c r="AG33" i="45" s="1"/>
  <c r="W15" i="45"/>
  <c r="W19" i="45" s="1"/>
  <c r="AA19" i="45"/>
  <c r="Q15" i="45"/>
  <c r="Q19" i="45" s="1"/>
  <c r="R19" i="45" s="1"/>
  <c r="U19" i="45"/>
  <c r="K15" i="45"/>
  <c r="K19" i="45" s="1"/>
  <c r="O19" i="45"/>
  <c r="E15" i="45"/>
  <c r="E19" i="45" s="1"/>
  <c r="I19" i="45"/>
  <c r="I33" i="45" s="1"/>
  <c r="AC14" i="45"/>
  <c r="AC37" i="45" s="1"/>
  <c r="AE13" i="45"/>
  <c r="AB14" i="45" s="1"/>
  <c r="AB37" i="45" s="1"/>
  <c r="W14" i="45"/>
  <c r="W37" i="45"/>
  <c r="Y13" i="45"/>
  <c r="V14" i="45"/>
  <c r="V37" i="45" s="1"/>
  <c r="Q14" i="45"/>
  <c r="Q37" i="45" s="1"/>
  <c r="S13" i="45"/>
  <c r="P14" i="45" s="1"/>
  <c r="P37" i="45" s="1"/>
  <c r="K14" i="45"/>
  <c r="K37" i="45"/>
  <c r="M13" i="45"/>
  <c r="J14" i="45"/>
  <c r="J37" i="45" s="1"/>
  <c r="E14" i="45"/>
  <c r="E37" i="45" s="1"/>
  <c r="G13" i="45"/>
  <c r="D14" i="45" s="1"/>
  <c r="D37" i="45"/>
  <c r="AC11" i="45"/>
  <c r="AC36" i="45"/>
  <c r="W11" i="45"/>
  <c r="W36" i="45"/>
  <c r="Q10" i="45"/>
  <c r="U10" i="45"/>
  <c r="S10" i="45" s="1"/>
  <c r="P11" i="45" s="1"/>
  <c r="P36" i="45" s="1"/>
  <c r="K11" i="45"/>
  <c r="K36" i="45" s="1"/>
  <c r="E11" i="45"/>
  <c r="E36" i="45" s="1"/>
  <c r="AC33" i="45"/>
  <c r="W33" i="45"/>
  <c r="AA33" i="45"/>
  <c r="Q33" i="45"/>
  <c r="K33" i="45"/>
  <c r="O33" i="45"/>
  <c r="E33" i="45"/>
  <c r="L33" i="45"/>
  <c r="R31" i="45"/>
  <c r="X25" i="45"/>
  <c r="L25" i="45"/>
  <c r="F19" i="45"/>
  <c r="AD13" i="45"/>
  <c r="X13" i="45"/>
  <c r="R13" i="45"/>
  <c r="L13" i="45"/>
  <c r="F13" i="45"/>
  <c r="AD10" i="45"/>
  <c r="X10" i="45"/>
  <c r="R10" i="45"/>
  <c r="L10" i="45"/>
  <c r="F10" i="45"/>
  <c r="AE4" i="45"/>
  <c r="AD4" i="45"/>
  <c r="Y4" i="45"/>
  <c r="X4" i="45"/>
  <c r="S4" i="45"/>
  <c r="R4" i="45"/>
  <c r="M4" i="45"/>
  <c r="L4" i="45"/>
  <c r="G4" i="45"/>
  <c r="F4" i="45"/>
  <c r="AC31" i="44"/>
  <c r="AG31" i="44"/>
  <c r="AE31" i="44" s="1"/>
  <c r="AB32" i="44"/>
  <c r="AB40" i="44" s="1"/>
  <c r="W31" i="44"/>
  <c r="AA31" i="44"/>
  <c r="W32" i="44"/>
  <c r="W40" i="44" s="1"/>
  <c r="Y31" i="44"/>
  <c r="Q31" i="44"/>
  <c r="U31" i="44"/>
  <c r="K31" i="44"/>
  <c r="O31" i="44"/>
  <c r="K32" i="44"/>
  <c r="K40" i="44" s="1"/>
  <c r="E31" i="44"/>
  <c r="E32" i="44"/>
  <c r="E40" i="44" s="1"/>
  <c r="G31" i="44"/>
  <c r="D32" i="44" s="1"/>
  <c r="D40" i="44"/>
  <c r="AC25" i="44"/>
  <c r="AG25" i="44"/>
  <c r="W25" i="44"/>
  <c r="AA25" i="44"/>
  <c r="Y25" i="44"/>
  <c r="Q25" i="44"/>
  <c r="U25" i="44"/>
  <c r="O25" i="44"/>
  <c r="E25" i="44"/>
  <c r="I25" i="44"/>
  <c r="G25" i="44"/>
  <c r="AC15" i="44"/>
  <c r="AC19" i="44"/>
  <c r="AG19" i="44"/>
  <c r="AC20" i="44"/>
  <c r="AC38" i="44" s="1"/>
  <c r="AE19" i="44"/>
  <c r="W15" i="44"/>
  <c r="W19" i="44"/>
  <c r="AA19" i="44"/>
  <c r="Y19" i="44"/>
  <c r="Q15" i="44"/>
  <c r="Q19" i="44"/>
  <c r="U19" i="44"/>
  <c r="Q20" i="44"/>
  <c r="Q38" i="44" s="1"/>
  <c r="S19" i="44"/>
  <c r="K15" i="44"/>
  <c r="K19" i="44"/>
  <c r="O19" i="44"/>
  <c r="M19" i="44"/>
  <c r="E15" i="44"/>
  <c r="E19" i="44"/>
  <c r="I19" i="44"/>
  <c r="E20" i="44"/>
  <c r="E38" i="44" s="1"/>
  <c r="G19" i="44"/>
  <c r="AC14" i="44"/>
  <c r="AC37" i="44"/>
  <c r="AE13" i="44"/>
  <c r="AB14" i="44"/>
  <c r="AB37" i="44" s="1"/>
  <c r="W14" i="44"/>
  <c r="W37" i="44" s="1"/>
  <c r="Y13" i="44"/>
  <c r="V14" i="44" s="1"/>
  <c r="V37" i="44"/>
  <c r="Q14" i="44"/>
  <c r="Q37" i="44"/>
  <c r="S13" i="44"/>
  <c r="P14" i="44"/>
  <c r="P37" i="44" s="1"/>
  <c r="K14" i="44"/>
  <c r="K37" i="44" s="1"/>
  <c r="M13" i="44"/>
  <c r="J14" i="44" s="1"/>
  <c r="J37" i="44" s="1"/>
  <c r="E14" i="44"/>
  <c r="E37" i="44"/>
  <c r="G13" i="44"/>
  <c r="D14" i="44"/>
  <c r="D37" i="44" s="1"/>
  <c r="AC11" i="44"/>
  <c r="AC36" i="44" s="1"/>
  <c r="W11" i="44"/>
  <c r="W36" i="44" s="1"/>
  <c r="Q10" i="44"/>
  <c r="U10" i="44"/>
  <c r="Q11" i="44"/>
  <c r="Q36" i="44" s="1"/>
  <c r="K11" i="44"/>
  <c r="K36" i="44"/>
  <c r="E10" i="44"/>
  <c r="I10" i="44"/>
  <c r="F10" i="44" s="1"/>
  <c r="AC33" i="44"/>
  <c r="W33" i="44"/>
  <c r="AA33" i="44"/>
  <c r="Y33" i="44" s="1"/>
  <c r="V34" i="44"/>
  <c r="W34" i="44" s="1"/>
  <c r="Q33" i="44"/>
  <c r="K33" i="44"/>
  <c r="E33" i="44"/>
  <c r="X33" i="44"/>
  <c r="AD31" i="44"/>
  <c r="R31" i="44"/>
  <c r="F31" i="44"/>
  <c r="X25" i="44"/>
  <c r="AD19" i="44"/>
  <c r="R19" i="44"/>
  <c r="F19" i="44"/>
  <c r="AD13" i="44"/>
  <c r="X13" i="44"/>
  <c r="R13" i="44"/>
  <c r="L13" i="44"/>
  <c r="F13" i="44"/>
  <c r="AD10" i="44"/>
  <c r="X10" i="44"/>
  <c r="L10" i="44"/>
  <c r="AE4" i="44"/>
  <c r="AD4" i="44"/>
  <c r="Y4" i="44"/>
  <c r="X4" i="44"/>
  <c r="S4" i="44"/>
  <c r="R4" i="44"/>
  <c r="M4" i="44"/>
  <c r="L4" i="44"/>
  <c r="G4" i="44"/>
  <c r="F4" i="44"/>
  <c r="AC31" i="43"/>
  <c r="AC32" i="43" s="1"/>
  <c r="AG31" i="43"/>
  <c r="AE31" i="43" s="1"/>
  <c r="AC40" i="43"/>
  <c r="W31" i="43"/>
  <c r="AA31" i="43"/>
  <c r="W32" i="43"/>
  <c r="W40" i="43" s="1"/>
  <c r="Q31" i="43"/>
  <c r="U31" i="43"/>
  <c r="K31" i="43"/>
  <c r="O31" i="43"/>
  <c r="M31" i="43"/>
  <c r="E31" i="43"/>
  <c r="E32" i="43"/>
  <c r="E40" i="43" s="1"/>
  <c r="G31" i="43"/>
  <c r="D32" i="43" s="1"/>
  <c r="D40" i="43" s="1"/>
  <c r="AC25" i="43"/>
  <c r="AG25" i="43"/>
  <c r="W25" i="43"/>
  <c r="AA25" i="43"/>
  <c r="Q25" i="43"/>
  <c r="U25" i="43"/>
  <c r="S25" i="43" s="1"/>
  <c r="P26" i="43"/>
  <c r="P39" i="43" s="1"/>
  <c r="O25" i="43"/>
  <c r="E25" i="43"/>
  <c r="I25" i="43"/>
  <c r="AC15" i="43"/>
  <c r="AC19" i="43"/>
  <c r="AG19" i="43"/>
  <c r="AC20" i="43"/>
  <c r="AC38" i="43" s="1"/>
  <c r="W15" i="43"/>
  <c r="W19" i="43"/>
  <c r="AA19" i="43"/>
  <c r="Q15" i="43"/>
  <c r="Q19" i="43"/>
  <c r="R19" i="43" s="1"/>
  <c r="U19" i="43"/>
  <c r="Q20" i="43"/>
  <c r="Q38" i="43" s="1"/>
  <c r="K15" i="43"/>
  <c r="K19" i="43"/>
  <c r="O19" i="43"/>
  <c r="E15" i="43"/>
  <c r="E19" i="43"/>
  <c r="I19" i="43"/>
  <c r="AC14" i="43"/>
  <c r="AC37" i="43"/>
  <c r="AE13" i="43"/>
  <c r="AB14" i="43"/>
  <c r="AB37" i="43" s="1"/>
  <c r="W14" i="43"/>
  <c r="W37" i="43" s="1"/>
  <c r="Y13" i="43"/>
  <c r="V14" i="43" s="1"/>
  <c r="V37" i="43" s="1"/>
  <c r="Q14" i="43"/>
  <c r="Q37" i="43"/>
  <c r="S13" i="43"/>
  <c r="P14" i="43"/>
  <c r="P37" i="43" s="1"/>
  <c r="K14" i="43"/>
  <c r="K37" i="43" s="1"/>
  <c r="M13" i="43"/>
  <c r="J14" i="43" s="1"/>
  <c r="J37" i="43"/>
  <c r="E14" i="43"/>
  <c r="E37" i="43"/>
  <c r="G13" i="43"/>
  <c r="D14" i="43"/>
  <c r="D37" i="43" s="1"/>
  <c r="AC11" i="43"/>
  <c r="AC36" i="43" s="1"/>
  <c r="W11" i="43"/>
  <c r="W36" i="43" s="1"/>
  <c r="Q10" i="43"/>
  <c r="R10" i="43" s="1"/>
  <c r="U10" i="43"/>
  <c r="Q11" i="43"/>
  <c r="Q36" i="43" s="1"/>
  <c r="S10" i="43"/>
  <c r="K11" i="43"/>
  <c r="K36" i="43"/>
  <c r="E11" i="43"/>
  <c r="E36" i="43"/>
  <c r="AC33" i="43"/>
  <c r="AG33" i="43"/>
  <c r="AE33" i="43" s="1"/>
  <c r="AB34" i="43"/>
  <c r="AC34" i="43" s="1"/>
  <c r="W33" i="43"/>
  <c r="V34" i="43" s="1"/>
  <c r="W34" i="43" s="1"/>
  <c r="AA33" i="43"/>
  <c r="Y33" i="43"/>
  <c r="Q33" i="43"/>
  <c r="S33" i="43" s="1"/>
  <c r="U33" i="43"/>
  <c r="K33" i="43"/>
  <c r="O33" i="43"/>
  <c r="E33" i="43"/>
  <c r="AD33" i="43"/>
  <c r="R33" i="43"/>
  <c r="AD31" i="43"/>
  <c r="X31" i="43"/>
  <c r="L31" i="43"/>
  <c r="F31" i="43"/>
  <c r="AD25" i="43"/>
  <c r="R25" i="43"/>
  <c r="L25" i="43"/>
  <c r="F25" i="43"/>
  <c r="L19" i="43"/>
  <c r="AD13" i="43"/>
  <c r="X13" i="43"/>
  <c r="R13" i="43"/>
  <c r="L13" i="43"/>
  <c r="F13" i="43"/>
  <c r="AD10" i="43"/>
  <c r="X10" i="43"/>
  <c r="L10" i="43"/>
  <c r="F10" i="43"/>
  <c r="AE4" i="43"/>
  <c r="AD4" i="43"/>
  <c r="Y4" i="43"/>
  <c r="X4" i="43"/>
  <c r="S4" i="43"/>
  <c r="R4" i="43"/>
  <c r="M4" i="43"/>
  <c r="L4" i="43"/>
  <c r="G4" i="43"/>
  <c r="F4" i="43"/>
  <c r="AC31" i="42"/>
  <c r="AB32" i="42" s="1"/>
  <c r="AG31" i="42"/>
  <c r="AC32" i="42"/>
  <c r="AC40" i="42" s="1"/>
  <c r="AE31" i="42"/>
  <c r="AB40" i="42"/>
  <c r="W31" i="42"/>
  <c r="AA31" i="42"/>
  <c r="Y31" i="42" s="1"/>
  <c r="V32" i="42" s="1"/>
  <c r="V40" i="42" s="1"/>
  <c r="Q31" i="42"/>
  <c r="S31" i="42" s="1"/>
  <c r="U31" i="42"/>
  <c r="K31" i="42"/>
  <c r="K32" i="42" s="1"/>
  <c r="K40" i="42" s="1"/>
  <c r="O31" i="42"/>
  <c r="E31" i="42"/>
  <c r="G31" i="42" s="1"/>
  <c r="D32" i="42" s="1"/>
  <c r="D40" i="42" s="1"/>
  <c r="AC25" i="42"/>
  <c r="AE25" i="42" s="1"/>
  <c r="AG25" i="42"/>
  <c r="W25" i="42"/>
  <c r="W26" i="42" s="1"/>
  <c r="W39" i="42" s="1"/>
  <c r="AA25" i="42"/>
  <c r="Q25" i="42"/>
  <c r="P26" i="42" s="1"/>
  <c r="U25" i="42"/>
  <c r="Q26" i="42"/>
  <c r="Q39" i="42" s="1"/>
  <c r="S25" i="42"/>
  <c r="P39" i="42"/>
  <c r="O25" i="42"/>
  <c r="K26" i="42"/>
  <c r="K39" i="42" s="1"/>
  <c r="M25" i="42"/>
  <c r="J26" i="42" s="1"/>
  <c r="J39" i="42" s="1"/>
  <c r="E25" i="42"/>
  <c r="I25" i="42"/>
  <c r="G25" i="42" s="1"/>
  <c r="AC15" i="42"/>
  <c r="AC19" i="42" s="1"/>
  <c r="AG19" i="42"/>
  <c r="AG33" i="42" s="1"/>
  <c r="W15" i="42"/>
  <c r="W19" i="42" s="1"/>
  <c r="AA19" i="42"/>
  <c r="AA33" i="42" s="1"/>
  <c r="Q15" i="42"/>
  <c r="Q19" i="42" s="1"/>
  <c r="U19" i="42"/>
  <c r="K15" i="42"/>
  <c r="K19" i="42" s="1"/>
  <c r="O19" i="42"/>
  <c r="O33" i="42" s="1"/>
  <c r="E15" i="42"/>
  <c r="E19" i="42" s="1"/>
  <c r="I19" i="42"/>
  <c r="AC14" i="42"/>
  <c r="AC37" i="42" s="1"/>
  <c r="AE13" i="42"/>
  <c r="AB14" i="42" s="1"/>
  <c r="AB37" i="42" s="1"/>
  <c r="W14" i="42"/>
  <c r="W37" i="42"/>
  <c r="Y13" i="42"/>
  <c r="V14" i="42"/>
  <c r="V37" i="42" s="1"/>
  <c r="Q14" i="42"/>
  <c r="Q37" i="42" s="1"/>
  <c r="S13" i="42"/>
  <c r="P14" i="42" s="1"/>
  <c r="P37" i="42" s="1"/>
  <c r="K14" i="42"/>
  <c r="K37" i="42"/>
  <c r="M13" i="42"/>
  <c r="J14" i="42"/>
  <c r="J37" i="42" s="1"/>
  <c r="E14" i="42"/>
  <c r="E37" i="42" s="1"/>
  <c r="G13" i="42"/>
  <c r="D14" i="42" s="1"/>
  <c r="D37" i="42" s="1"/>
  <c r="AC11" i="42"/>
  <c r="AC36" i="42"/>
  <c r="W11" i="42"/>
  <c r="W36" i="42"/>
  <c r="Q11" i="42"/>
  <c r="Q36" i="42"/>
  <c r="K11" i="42"/>
  <c r="K36" i="42"/>
  <c r="E11" i="42"/>
  <c r="E36" i="42"/>
  <c r="AC33" i="42"/>
  <c r="W33" i="42"/>
  <c r="V34" i="42" s="1"/>
  <c r="W34" i="42" s="1"/>
  <c r="Y33" i="42"/>
  <c r="Q33" i="42"/>
  <c r="S33" i="42" s="1"/>
  <c r="U33" i="42"/>
  <c r="K33" i="42"/>
  <c r="E33" i="42"/>
  <c r="R33" i="42"/>
  <c r="X31" i="42"/>
  <c r="AD25" i="42"/>
  <c r="R25" i="42"/>
  <c r="L25" i="42"/>
  <c r="AD13" i="42"/>
  <c r="X13" i="42"/>
  <c r="R13" i="42"/>
  <c r="L13" i="42"/>
  <c r="F13" i="42"/>
  <c r="AD10" i="42"/>
  <c r="X10" i="42"/>
  <c r="R10" i="42"/>
  <c r="L10" i="42"/>
  <c r="F10" i="42"/>
  <c r="AE4" i="42"/>
  <c r="AD4" i="42"/>
  <c r="Y4" i="42"/>
  <c r="X4" i="42"/>
  <c r="S4" i="42"/>
  <c r="R4" i="42"/>
  <c r="M4" i="42"/>
  <c r="L4" i="42"/>
  <c r="G4" i="42"/>
  <c r="F4" i="42"/>
  <c r="AC31" i="41"/>
  <c r="AG31" i="41"/>
  <c r="AC32" i="41"/>
  <c r="AC40" i="41" s="1"/>
  <c r="AE31" i="41"/>
  <c r="W31" i="41"/>
  <c r="AA31" i="41"/>
  <c r="Q31" i="41"/>
  <c r="Q32" i="41" s="1"/>
  <c r="Q40" i="41" s="1"/>
  <c r="U31" i="41"/>
  <c r="K31" i="41"/>
  <c r="O31" i="41"/>
  <c r="E31" i="41"/>
  <c r="AC25" i="41"/>
  <c r="AG25" i="41"/>
  <c r="W25" i="41"/>
  <c r="AA25" i="41"/>
  <c r="Q25" i="41"/>
  <c r="Q26" i="41" s="1"/>
  <c r="Q39" i="41" s="1"/>
  <c r="U25" i="41"/>
  <c r="S25" i="41"/>
  <c r="O25" i="41"/>
  <c r="K26" i="41"/>
  <c r="K39" i="41" s="1"/>
  <c r="M25" i="41"/>
  <c r="J26" i="41" s="1"/>
  <c r="J39" i="41" s="1"/>
  <c r="E25" i="41"/>
  <c r="I25" i="41"/>
  <c r="AC15" i="41"/>
  <c r="AC19" i="41" s="1"/>
  <c r="AG19" i="41"/>
  <c r="W15" i="41"/>
  <c r="W19" i="41" s="1"/>
  <c r="AA19" i="41"/>
  <c r="Q15" i="41"/>
  <c r="Q19" i="41" s="1"/>
  <c r="U19" i="41"/>
  <c r="K15" i="41"/>
  <c r="K19" i="41" s="1"/>
  <c r="O19" i="41"/>
  <c r="O33" i="41" s="1"/>
  <c r="E15" i="41"/>
  <c r="E19" i="41" s="1"/>
  <c r="I19" i="41"/>
  <c r="AC14" i="41"/>
  <c r="AC37" i="41" s="1"/>
  <c r="AE13" i="41"/>
  <c r="AB14" i="41" s="1"/>
  <c r="AB37" i="41"/>
  <c r="W14" i="41"/>
  <c r="W37" i="41"/>
  <c r="Y13" i="41"/>
  <c r="V14" i="41"/>
  <c r="V37" i="41" s="1"/>
  <c r="Q14" i="41"/>
  <c r="Q37" i="41" s="1"/>
  <c r="S13" i="41"/>
  <c r="P14" i="41" s="1"/>
  <c r="P37" i="41" s="1"/>
  <c r="K14" i="41"/>
  <c r="K37" i="41"/>
  <c r="M13" i="41"/>
  <c r="J14" i="41"/>
  <c r="J37" i="41" s="1"/>
  <c r="E14" i="41"/>
  <c r="E37" i="41" s="1"/>
  <c r="G13" i="41"/>
  <c r="D14" i="41" s="1"/>
  <c r="D37" i="41" s="1"/>
  <c r="AC11" i="41"/>
  <c r="AC36" i="41"/>
  <c r="W11" i="41"/>
  <c r="W36" i="41"/>
  <c r="Q11" i="41"/>
  <c r="Q36" i="41"/>
  <c r="K11" i="41"/>
  <c r="K36" i="41"/>
  <c r="E11" i="41"/>
  <c r="E36" i="41"/>
  <c r="AC33" i="41"/>
  <c r="AG33" i="41"/>
  <c r="AE33" i="41" s="1"/>
  <c r="W33" i="41"/>
  <c r="Q33" i="41"/>
  <c r="U33" i="41"/>
  <c r="S33" i="41" s="1"/>
  <c r="K33" i="41"/>
  <c r="M33" i="41" s="1"/>
  <c r="E33" i="41"/>
  <c r="G33" i="41" s="1"/>
  <c r="I33" i="41"/>
  <c r="D34" i="41" s="1"/>
  <c r="E34" i="41" s="1"/>
  <c r="AD33" i="41"/>
  <c r="F33" i="41"/>
  <c r="X31" i="41"/>
  <c r="L31" i="41"/>
  <c r="R25" i="41"/>
  <c r="L25" i="41"/>
  <c r="F25" i="41"/>
  <c r="X19" i="41"/>
  <c r="L19" i="41"/>
  <c r="AD13" i="41"/>
  <c r="X13" i="41"/>
  <c r="R13" i="41"/>
  <c r="L13" i="41"/>
  <c r="F13" i="41"/>
  <c r="AD10" i="41"/>
  <c r="X10" i="41"/>
  <c r="R10" i="41"/>
  <c r="L10" i="41"/>
  <c r="F10" i="41"/>
  <c r="AE4" i="41"/>
  <c r="AD4" i="41"/>
  <c r="Y4" i="41"/>
  <c r="X4" i="41"/>
  <c r="S4" i="41"/>
  <c r="R4" i="41"/>
  <c r="M4" i="41"/>
  <c r="L4" i="41"/>
  <c r="G4" i="41"/>
  <c r="F4" i="41"/>
  <c r="AC31" i="40"/>
  <c r="AG31" i="40"/>
  <c r="AC32" i="40"/>
  <c r="AC40" i="40" s="1"/>
  <c r="AE31" i="40"/>
  <c r="W31" i="40"/>
  <c r="AA31" i="40"/>
  <c r="Q31" i="40"/>
  <c r="Q32" i="40" s="1"/>
  <c r="Q40" i="40" s="1"/>
  <c r="U31" i="40"/>
  <c r="K31" i="40"/>
  <c r="O31" i="40"/>
  <c r="E31" i="40"/>
  <c r="AC25" i="40"/>
  <c r="AG25" i="40"/>
  <c r="W25" i="40"/>
  <c r="AA25" i="40"/>
  <c r="Q25" i="40"/>
  <c r="Q26" i="40" s="1"/>
  <c r="Q39" i="40" s="1"/>
  <c r="U25" i="40"/>
  <c r="S25" i="40"/>
  <c r="O25" i="40"/>
  <c r="K26" i="40"/>
  <c r="K39" i="40" s="1"/>
  <c r="M25" i="40"/>
  <c r="J26" i="40" s="1"/>
  <c r="J39" i="40" s="1"/>
  <c r="E25" i="40"/>
  <c r="I25" i="40"/>
  <c r="AC15" i="40"/>
  <c r="AC19" i="40" s="1"/>
  <c r="AG19" i="40"/>
  <c r="W15" i="40"/>
  <c r="W19" i="40" s="1"/>
  <c r="AA19" i="40"/>
  <c r="Q15" i="40"/>
  <c r="Q19" i="40" s="1"/>
  <c r="U19" i="40"/>
  <c r="K15" i="40"/>
  <c r="K19" i="40"/>
  <c r="J20" i="40" s="1"/>
  <c r="J38" i="40" s="1"/>
  <c r="O19" i="40"/>
  <c r="M19" i="40"/>
  <c r="E15" i="40"/>
  <c r="E19" i="40"/>
  <c r="I19" i="40"/>
  <c r="AC14" i="40"/>
  <c r="AC37" i="40"/>
  <c r="AE13" i="40"/>
  <c r="AB14" i="40" s="1"/>
  <c r="AB37" i="40" s="1"/>
  <c r="W14" i="40"/>
  <c r="W37" i="40" s="1"/>
  <c r="Y13" i="40"/>
  <c r="V14" i="40" s="1"/>
  <c r="V37" i="40" s="1"/>
  <c r="Q14" i="40"/>
  <c r="Q37" i="40" s="1"/>
  <c r="S13" i="40"/>
  <c r="P14" i="40"/>
  <c r="P37" i="40" s="1"/>
  <c r="K14" i="40"/>
  <c r="K37" i="40" s="1"/>
  <c r="M13" i="40"/>
  <c r="J14" i="40" s="1"/>
  <c r="J37" i="40" s="1"/>
  <c r="E14" i="40"/>
  <c r="E37" i="40"/>
  <c r="G13" i="40"/>
  <c r="D14" i="40" s="1"/>
  <c r="D37" i="40" s="1"/>
  <c r="AC11" i="40"/>
  <c r="AC36" i="40" s="1"/>
  <c r="W11" i="40"/>
  <c r="W36" i="40" s="1"/>
  <c r="Q11" i="40"/>
  <c r="Q36" i="40" s="1"/>
  <c r="K11" i="40"/>
  <c r="K36" i="40" s="1"/>
  <c r="E11" i="40"/>
  <c r="E36" i="40" s="1"/>
  <c r="AC33" i="40"/>
  <c r="AG33" i="40"/>
  <c r="AE33" i="40"/>
  <c r="AB34" i="40" s="1"/>
  <c r="AC34" i="40" s="1"/>
  <c r="W33" i="40"/>
  <c r="AA33" i="40"/>
  <c r="Y33" i="40" s="1"/>
  <c r="Q33" i="40"/>
  <c r="R33" i="40" s="1"/>
  <c r="U33" i="40"/>
  <c r="K33" i="40"/>
  <c r="M33" i="40" s="1"/>
  <c r="J34" i="40" s="1"/>
  <c r="K34" i="40" s="1"/>
  <c r="O33" i="40"/>
  <c r="E33" i="40"/>
  <c r="F33" i="40" s="1"/>
  <c r="I33" i="40"/>
  <c r="G33" i="40"/>
  <c r="D34" i="40" s="1"/>
  <c r="E34" i="40" s="1"/>
  <c r="AD33" i="40"/>
  <c r="X33" i="40"/>
  <c r="L33" i="40"/>
  <c r="AD31" i="40"/>
  <c r="X31" i="40"/>
  <c r="L31" i="40"/>
  <c r="F31" i="40"/>
  <c r="X25" i="40"/>
  <c r="R25" i="40"/>
  <c r="L25" i="40"/>
  <c r="F25" i="40"/>
  <c r="AD19" i="40"/>
  <c r="X19" i="40"/>
  <c r="R19" i="40"/>
  <c r="AD13" i="40"/>
  <c r="X13" i="40"/>
  <c r="R13" i="40"/>
  <c r="L13" i="40"/>
  <c r="F13" i="40"/>
  <c r="AD10" i="40"/>
  <c r="X10" i="40"/>
  <c r="R10" i="40"/>
  <c r="L10" i="40"/>
  <c r="F10" i="40"/>
  <c r="AE4" i="40"/>
  <c r="AD4" i="40"/>
  <c r="Y4" i="40"/>
  <c r="X4" i="40"/>
  <c r="S4" i="40"/>
  <c r="R4" i="40"/>
  <c r="M4" i="40"/>
  <c r="L4" i="40"/>
  <c r="G4" i="40"/>
  <c r="F4" i="40"/>
  <c r="AC31" i="39"/>
  <c r="AG31" i="39"/>
  <c r="AC32" i="39" s="1"/>
  <c r="AC40" i="39" s="1"/>
  <c r="W31" i="39"/>
  <c r="V32" i="39" s="1"/>
  <c r="V40" i="39" s="1"/>
  <c r="AA31" i="39"/>
  <c r="W32" i="39"/>
  <c r="W40" i="39" s="1"/>
  <c r="Y31" i="39"/>
  <c r="Q31" i="39"/>
  <c r="Q32" i="39" s="1"/>
  <c r="Q40" i="39" s="1"/>
  <c r="U31" i="39"/>
  <c r="S31" i="39" s="1"/>
  <c r="P32" i="39" s="1"/>
  <c r="P40" i="39" s="1"/>
  <c r="K31" i="39"/>
  <c r="J32" i="39" s="1"/>
  <c r="J40" i="39" s="1"/>
  <c r="O31" i="39"/>
  <c r="M31" i="39"/>
  <c r="E31" i="39"/>
  <c r="E32" i="39"/>
  <c r="E40" i="39" s="1"/>
  <c r="G31" i="39"/>
  <c r="D32" i="39" s="1"/>
  <c r="D40" i="39" s="1"/>
  <c r="AC25" i="39"/>
  <c r="AG25" i="39"/>
  <c r="AE25" i="39" s="1"/>
  <c r="AB26" i="39" s="1"/>
  <c r="AB39" i="39" s="1"/>
  <c r="W25" i="39"/>
  <c r="AA25" i="39"/>
  <c r="Q25" i="39"/>
  <c r="U25" i="39"/>
  <c r="Q26" i="39" s="1"/>
  <c r="Q39" i="39" s="1"/>
  <c r="O25" i="39"/>
  <c r="M25" i="39" s="1"/>
  <c r="J26" i="39" s="1"/>
  <c r="J39" i="39" s="1"/>
  <c r="E25" i="39"/>
  <c r="I25" i="39"/>
  <c r="AC15" i="39"/>
  <c r="AC19" i="39"/>
  <c r="AG19" i="39"/>
  <c r="W15" i="39"/>
  <c r="W19" i="39"/>
  <c r="AA19" i="39"/>
  <c r="Q15" i="39"/>
  <c r="Q19" i="39"/>
  <c r="U19" i="39"/>
  <c r="K15" i="39"/>
  <c r="K19" i="39"/>
  <c r="O19" i="39"/>
  <c r="E15" i="39"/>
  <c r="E19" i="39"/>
  <c r="I19" i="39"/>
  <c r="AC14" i="39"/>
  <c r="AC37" i="39"/>
  <c r="AE13" i="39"/>
  <c r="AB14" i="39"/>
  <c r="AB37" i="39" s="1"/>
  <c r="W14" i="39"/>
  <c r="W37" i="39" s="1"/>
  <c r="Y13" i="39"/>
  <c r="V14" i="39" s="1"/>
  <c r="V37" i="39" s="1"/>
  <c r="Q14" i="39"/>
  <c r="Q37" i="39"/>
  <c r="S13" i="39"/>
  <c r="P14" i="39"/>
  <c r="P37" i="39" s="1"/>
  <c r="K14" i="39"/>
  <c r="K37" i="39" s="1"/>
  <c r="M13" i="39"/>
  <c r="J14" i="39" s="1"/>
  <c r="J37" i="39" s="1"/>
  <c r="E14" i="39"/>
  <c r="E37" i="39"/>
  <c r="G13" i="39"/>
  <c r="D14" i="39"/>
  <c r="D37" i="39" s="1"/>
  <c r="AC11" i="39"/>
  <c r="AC36" i="39" s="1"/>
  <c r="W10" i="39"/>
  <c r="V11" i="39" s="1"/>
  <c r="V36" i="39" s="1"/>
  <c r="AA10" i="39"/>
  <c r="W11" i="39"/>
  <c r="W36" i="39" s="1"/>
  <c r="Y10" i="39"/>
  <c r="Q11" i="39"/>
  <c r="Q36" i="39"/>
  <c r="K11" i="39"/>
  <c r="K36" i="39"/>
  <c r="E11" i="39"/>
  <c r="E36" i="39"/>
  <c r="AC33" i="39"/>
  <c r="AG33" i="39"/>
  <c r="AE33" i="39" s="1"/>
  <c r="W33" i="39"/>
  <c r="X33" i="39" s="1"/>
  <c r="AA33" i="39"/>
  <c r="Q33" i="39"/>
  <c r="K33" i="39"/>
  <c r="J34" i="39" s="1"/>
  <c r="K34" i="39" s="1"/>
  <c r="O33" i="39"/>
  <c r="M33" i="39"/>
  <c r="E33" i="39"/>
  <c r="I33" i="39"/>
  <c r="G33" i="39" s="1"/>
  <c r="AD33" i="39"/>
  <c r="F33" i="39"/>
  <c r="X31" i="39"/>
  <c r="R31" i="39"/>
  <c r="L31" i="39"/>
  <c r="F31" i="39"/>
  <c r="AD25" i="39"/>
  <c r="R25" i="39"/>
  <c r="L25" i="39"/>
  <c r="X19" i="39"/>
  <c r="AD13" i="39"/>
  <c r="X13" i="39"/>
  <c r="R13" i="39"/>
  <c r="L13" i="39"/>
  <c r="F13" i="39"/>
  <c r="AD10" i="39"/>
  <c r="X10" i="39"/>
  <c r="R10" i="39"/>
  <c r="L10" i="39"/>
  <c r="F10" i="39"/>
  <c r="AE4" i="39"/>
  <c r="AD4" i="39"/>
  <c r="Y4" i="39"/>
  <c r="X4" i="39"/>
  <c r="S4" i="39"/>
  <c r="R4" i="39"/>
  <c r="M4" i="39"/>
  <c r="L4" i="39"/>
  <c r="G4" i="39"/>
  <c r="F4" i="39"/>
  <c r="AC31" i="38"/>
  <c r="AG31" i="38"/>
  <c r="W31" i="38"/>
  <c r="AA31" i="38"/>
  <c r="W32" i="38" s="1"/>
  <c r="W40" i="38" s="1"/>
  <c r="Q31" i="38"/>
  <c r="U31" i="38"/>
  <c r="Q32" i="38"/>
  <c r="Q40" i="38" s="1"/>
  <c r="S31" i="38"/>
  <c r="P32" i="38" s="1"/>
  <c r="P40" i="38" s="1"/>
  <c r="K31" i="38"/>
  <c r="O31" i="38"/>
  <c r="M31" i="38" s="1"/>
  <c r="J32" i="38" s="1"/>
  <c r="J40" i="38" s="1"/>
  <c r="E31" i="38"/>
  <c r="E32" i="38" s="1"/>
  <c r="E40" i="38" s="1"/>
  <c r="AC25" i="38"/>
  <c r="AB26" i="38" s="1"/>
  <c r="AB39" i="38" s="1"/>
  <c r="AG25" i="38"/>
  <c r="AC26" i="38"/>
  <c r="AC39" i="38" s="1"/>
  <c r="AE25" i="38"/>
  <c r="W25" i="38"/>
  <c r="AA25" i="38"/>
  <c r="Y25" i="38" s="1"/>
  <c r="V26" i="38" s="1"/>
  <c r="V39" i="38" s="1"/>
  <c r="Q25" i="38"/>
  <c r="U25" i="38"/>
  <c r="O25" i="38"/>
  <c r="K26" i="38"/>
  <c r="K39" i="38" s="1"/>
  <c r="M25" i="38"/>
  <c r="J26" i="38" s="1"/>
  <c r="J39" i="38" s="1"/>
  <c r="E25" i="38"/>
  <c r="I25" i="38"/>
  <c r="G25" i="38" s="1"/>
  <c r="D26" i="38" s="1"/>
  <c r="D39" i="38" s="1"/>
  <c r="AC15" i="38"/>
  <c r="AC19" i="38" s="1"/>
  <c r="AG19" i="38"/>
  <c r="W15" i="38"/>
  <c r="W19" i="38" s="1"/>
  <c r="AA19" i="38"/>
  <c r="Q15" i="38"/>
  <c r="Q19" i="38" s="1"/>
  <c r="U19" i="38"/>
  <c r="K15" i="38"/>
  <c r="K19" i="38" s="1"/>
  <c r="O19" i="38"/>
  <c r="E15" i="38"/>
  <c r="E19" i="38" s="1"/>
  <c r="I19" i="38"/>
  <c r="AC14" i="38"/>
  <c r="AC37" i="38" s="1"/>
  <c r="AE13" i="38"/>
  <c r="AB14" i="38" s="1"/>
  <c r="AB37" i="38" s="1"/>
  <c r="W14" i="38"/>
  <c r="W37" i="38"/>
  <c r="Y13" i="38"/>
  <c r="V14" i="38"/>
  <c r="V37" i="38" s="1"/>
  <c r="Q14" i="38"/>
  <c r="Q37" i="38" s="1"/>
  <c r="S13" i="38"/>
  <c r="P14" i="38" s="1"/>
  <c r="P37" i="38" s="1"/>
  <c r="K14" i="38"/>
  <c r="K37" i="38"/>
  <c r="M13" i="38"/>
  <c r="J14" i="38"/>
  <c r="J37" i="38" s="1"/>
  <c r="E14" i="38"/>
  <c r="E37" i="38" s="1"/>
  <c r="G13" i="38"/>
  <c r="D14" i="38" s="1"/>
  <c r="D37" i="38" s="1"/>
  <c r="AC11" i="38"/>
  <c r="AC36" i="38"/>
  <c r="W11" i="38"/>
  <c r="W36" i="38"/>
  <c r="Q10" i="38"/>
  <c r="U10" i="38"/>
  <c r="S10" i="38" s="1"/>
  <c r="P11" i="38" s="1"/>
  <c r="P36" i="38" s="1"/>
  <c r="K11" i="38"/>
  <c r="K36" i="38" s="1"/>
  <c r="E11" i="38"/>
  <c r="E36" i="38" s="1"/>
  <c r="AC33" i="38"/>
  <c r="AD33" i="38" s="1"/>
  <c r="AG33" i="38"/>
  <c r="W33" i="38"/>
  <c r="Q33" i="38"/>
  <c r="K33" i="38"/>
  <c r="O33" i="38"/>
  <c r="M33" i="38" s="1"/>
  <c r="E33" i="38"/>
  <c r="F33" i="38" s="1"/>
  <c r="I33" i="38"/>
  <c r="R31" i="38"/>
  <c r="L31" i="38"/>
  <c r="AD25" i="38"/>
  <c r="X25" i="38"/>
  <c r="L25" i="38"/>
  <c r="F25" i="38"/>
  <c r="AD13" i="38"/>
  <c r="X13" i="38"/>
  <c r="R13" i="38"/>
  <c r="L13" i="38"/>
  <c r="F13" i="38"/>
  <c r="AD10" i="38"/>
  <c r="X10" i="38"/>
  <c r="R10" i="38"/>
  <c r="L10" i="38"/>
  <c r="F10" i="38"/>
  <c r="AE4" i="38"/>
  <c r="AD4" i="38"/>
  <c r="Y4" i="38"/>
  <c r="X4" i="38"/>
  <c r="S4" i="38"/>
  <c r="R4" i="38"/>
  <c r="M4" i="38"/>
  <c r="L4" i="38"/>
  <c r="G4" i="38"/>
  <c r="F4" i="38"/>
  <c r="O19" i="1"/>
  <c r="E33" i="1"/>
  <c r="D21" i="18"/>
  <c r="K14" i="1"/>
  <c r="K37" i="1" s="1"/>
  <c r="AC14" i="1"/>
  <c r="AC37" i="1" s="1"/>
  <c r="W14" i="1"/>
  <c r="W37" i="1" s="1"/>
  <c r="Q14" i="1"/>
  <c r="Q37" i="1" s="1"/>
  <c r="E14" i="1"/>
  <c r="E37" i="1" s="1"/>
  <c r="I25" i="1"/>
  <c r="G25" i="1" s="1"/>
  <c r="D26" i="1" s="1"/>
  <c r="D39" i="1" s="1"/>
  <c r="E25" i="1"/>
  <c r="E26" i="1"/>
  <c r="E39" i="1" s="1"/>
  <c r="AC33" i="1"/>
  <c r="W33" i="1"/>
  <c r="Q33" i="1"/>
  <c r="R33" i="1" s="1"/>
  <c r="K33" i="1"/>
  <c r="AG31" i="1"/>
  <c r="AC31" i="1"/>
  <c r="AC32" i="1"/>
  <c r="AC40" i="1" s="1"/>
  <c r="AA31" i="1"/>
  <c r="U31" i="1"/>
  <c r="Q31" i="1"/>
  <c r="S31" i="1" s="1"/>
  <c r="O31" i="1"/>
  <c r="O33" i="1" s="1"/>
  <c r="E31" i="1"/>
  <c r="E32" i="1"/>
  <c r="E40" i="1" s="1"/>
  <c r="W31" i="1"/>
  <c r="W32" i="1" s="1"/>
  <c r="W40" i="1" s="1"/>
  <c r="K31" i="1"/>
  <c r="K32" i="1"/>
  <c r="K40" i="1" s="1"/>
  <c r="AG25" i="1"/>
  <c r="AA25" i="1"/>
  <c r="U25" i="1"/>
  <c r="O25" i="1"/>
  <c r="AC25" i="1"/>
  <c r="AC26" i="1" s="1"/>
  <c r="AC39" i="1" s="1"/>
  <c r="W25" i="1"/>
  <c r="W26" i="1"/>
  <c r="W39" i="1" s="1"/>
  <c r="Q25" i="1"/>
  <c r="Q26" i="1" s="1"/>
  <c r="Q39" i="1" s="1"/>
  <c r="K26" i="1"/>
  <c r="K39" i="1"/>
  <c r="AG19" i="1"/>
  <c r="AA19" i="1"/>
  <c r="U19" i="1"/>
  <c r="R19" i="1" s="1"/>
  <c r="AC15" i="1"/>
  <c r="AC19" i="1"/>
  <c r="AE19" i="1" s="1"/>
  <c r="AB20" i="1" s="1"/>
  <c r="AB38" i="1" s="1"/>
  <c r="W15" i="1"/>
  <c r="W19" i="1"/>
  <c r="Y19" i="1" s="1"/>
  <c r="Q15" i="1"/>
  <c r="Q19" i="1"/>
  <c r="Q20" i="1" s="1"/>
  <c r="Q38" i="1" s="1"/>
  <c r="K15" i="1"/>
  <c r="K19" i="1"/>
  <c r="K20" i="1" s="1"/>
  <c r="K38" i="1" s="1"/>
  <c r="I19" i="1"/>
  <c r="E15" i="1"/>
  <c r="E19" i="1" s="1"/>
  <c r="AE13" i="1"/>
  <c r="AB14" i="1" s="1"/>
  <c r="AB37" i="1" s="1"/>
  <c r="AD13" i="1"/>
  <c r="Y13" i="1"/>
  <c r="V14" i="1" s="1"/>
  <c r="V37" i="1" s="1"/>
  <c r="X13" i="1"/>
  <c r="S13" i="1"/>
  <c r="P14" i="1" s="1"/>
  <c r="P37" i="1" s="1"/>
  <c r="R13" i="1"/>
  <c r="M13" i="1"/>
  <c r="J14" i="1" s="1"/>
  <c r="J37" i="1" s="1"/>
  <c r="L13" i="1"/>
  <c r="F13" i="1"/>
  <c r="G13" i="1"/>
  <c r="D14" i="1"/>
  <c r="D37" i="1" s="1"/>
  <c r="AG33" i="1"/>
  <c r="AE4" i="1"/>
  <c r="AD4" i="1"/>
  <c r="Y4" i="1"/>
  <c r="X4" i="1"/>
  <c r="S4" i="1"/>
  <c r="R4" i="1"/>
  <c r="K11" i="1"/>
  <c r="K36" i="1"/>
  <c r="M4" i="1"/>
  <c r="L4" i="1"/>
  <c r="F4" i="1"/>
  <c r="G4" i="1"/>
  <c r="G31" i="1"/>
  <c r="D32" i="1"/>
  <c r="D40" i="1" s="1"/>
  <c r="AE31" i="1"/>
  <c r="AB32" i="1" s="1"/>
  <c r="AB40" i="1" s="1"/>
  <c r="F25" i="1"/>
  <c r="AE25" i="1"/>
  <c r="AB26" i="1"/>
  <c r="AB39" i="1" s="1"/>
  <c r="AD25" i="1"/>
  <c r="M25" i="1"/>
  <c r="J26" i="1"/>
  <c r="J39" i="1" s="1"/>
  <c r="Y25" i="1"/>
  <c r="X10" i="1"/>
  <c r="X19" i="1"/>
  <c r="AD19" i="1"/>
  <c r="E11" i="1"/>
  <c r="E36" i="1"/>
  <c r="Q11" i="1"/>
  <c r="Q36" i="1"/>
  <c r="W11" i="1"/>
  <c r="W36" i="1"/>
  <c r="AC11" i="1"/>
  <c r="AC36" i="1"/>
  <c r="L25" i="1"/>
  <c r="AD31" i="1"/>
  <c r="F31" i="1"/>
  <c r="Q32" i="1"/>
  <c r="Q40" i="1" s="1"/>
  <c r="AA33" i="1"/>
  <c r="X33" i="1" s="1"/>
  <c r="L10" i="1"/>
  <c r="F10" i="1"/>
  <c r="AD10" i="1"/>
  <c r="AE33" i="1"/>
  <c r="AB34" i="1"/>
  <c r="AC34" i="1" s="1"/>
  <c r="AD33" i="1"/>
  <c r="U33" i="1"/>
  <c r="V26" i="1"/>
  <c r="V39" i="1" s="1"/>
  <c r="X25" i="1"/>
  <c r="Y33" i="1"/>
  <c r="R10" i="1"/>
  <c r="I33" i="1"/>
  <c r="F33" i="1" s="1"/>
  <c r="S33" i="1"/>
  <c r="G19" i="38" l="1"/>
  <c r="D20" i="38"/>
  <c r="D38" i="38" s="1"/>
  <c r="F19" i="38"/>
  <c r="E20" i="38"/>
  <c r="E38" i="38" s="1"/>
  <c r="S19" i="38"/>
  <c r="P20" i="38"/>
  <c r="P38" i="38" s="1"/>
  <c r="R19" i="38"/>
  <c r="Q20" i="38"/>
  <c r="Q38" i="38" s="1"/>
  <c r="AE19" i="38"/>
  <c r="AB20" i="38"/>
  <c r="AB38" i="38" s="1"/>
  <c r="AD19" i="38"/>
  <c r="AC20" i="38"/>
  <c r="AC38" i="38" s="1"/>
  <c r="V20" i="42"/>
  <c r="V38" i="42" s="1"/>
  <c r="D20" i="39"/>
  <c r="D38" i="39" s="1"/>
  <c r="D20" i="1"/>
  <c r="D38" i="1" s="1"/>
  <c r="E20" i="1"/>
  <c r="E38" i="1" s="1"/>
  <c r="G19" i="1"/>
  <c r="F19" i="1"/>
  <c r="L33" i="1"/>
  <c r="M33" i="1"/>
  <c r="J34" i="1"/>
  <c r="K34" i="1" s="1"/>
  <c r="M19" i="38"/>
  <c r="J20" i="38" s="1"/>
  <c r="J38" i="38" s="1"/>
  <c r="K20" i="38"/>
  <c r="K38" i="38" s="1"/>
  <c r="L19" i="38"/>
  <c r="Y19" i="38"/>
  <c r="V20" i="38" s="1"/>
  <c r="V38" i="38" s="1"/>
  <c r="X19" i="38"/>
  <c r="W20" i="38"/>
  <c r="W38" i="38" s="1"/>
  <c r="V20" i="39"/>
  <c r="V38" i="39" s="1"/>
  <c r="L33" i="38"/>
  <c r="S25" i="38"/>
  <c r="P26" i="38" s="1"/>
  <c r="P39" i="38" s="1"/>
  <c r="AE31" i="38"/>
  <c r="AB32" i="38" s="1"/>
  <c r="AB40" i="38" s="1"/>
  <c r="M19" i="39"/>
  <c r="J20" i="39" s="1"/>
  <c r="J38" i="39" s="1"/>
  <c r="S19" i="39"/>
  <c r="P20" i="39" s="1"/>
  <c r="P38" i="39" s="1"/>
  <c r="Y19" i="39"/>
  <c r="AE19" i="39"/>
  <c r="AB20" i="39" s="1"/>
  <c r="AB38" i="39" s="1"/>
  <c r="G25" i="39"/>
  <c r="D26" i="39" s="1"/>
  <c r="D39" i="39" s="1"/>
  <c r="AB26" i="40"/>
  <c r="AB39" i="40" s="1"/>
  <c r="V26" i="43"/>
  <c r="V39" i="43" s="1"/>
  <c r="X25" i="43"/>
  <c r="W26" i="43"/>
  <c r="W39" i="43" s="1"/>
  <c r="Y25" i="43"/>
  <c r="AE33" i="49"/>
  <c r="AB34" i="49" s="1"/>
  <c r="AC34" i="49" s="1"/>
  <c r="AD33" i="49"/>
  <c r="D20" i="54"/>
  <c r="G33" i="1"/>
  <c r="D34" i="1" s="1"/>
  <c r="E34" i="1" s="1"/>
  <c r="V34" i="1"/>
  <c r="W34" i="1" s="1"/>
  <c r="L31" i="1"/>
  <c r="AC20" i="1"/>
  <c r="AC38" i="1" s="1"/>
  <c r="S19" i="1"/>
  <c r="P20" i="1" s="1"/>
  <c r="P38" i="1" s="1"/>
  <c r="W20" i="1"/>
  <c r="W38" i="1" s="1"/>
  <c r="M19" i="1"/>
  <c r="J20" i="1" s="1"/>
  <c r="J38" i="1" s="1"/>
  <c r="S25" i="1"/>
  <c r="P26" i="1" s="1"/>
  <c r="P39" i="1" s="1"/>
  <c r="M31" i="1"/>
  <c r="J32" i="1" s="1"/>
  <c r="J40" i="1" s="1"/>
  <c r="X31" i="38"/>
  <c r="D34" i="38"/>
  <c r="E34" i="38" s="1"/>
  <c r="U33" i="38"/>
  <c r="S33" i="38" s="1"/>
  <c r="Q11" i="38"/>
  <c r="Q36" i="38" s="1"/>
  <c r="E26" i="38"/>
  <c r="E39" i="38" s="1"/>
  <c r="W26" i="38"/>
  <c r="W39" i="38" s="1"/>
  <c r="G31" i="38"/>
  <c r="D32" i="38" s="1"/>
  <c r="D40" i="38" s="1"/>
  <c r="K32" i="38"/>
  <c r="K40" i="38" s="1"/>
  <c r="Y31" i="38"/>
  <c r="V32" i="38" s="1"/>
  <c r="V40" i="38" s="1"/>
  <c r="F19" i="39"/>
  <c r="AD19" i="39"/>
  <c r="X25" i="39"/>
  <c r="L33" i="39"/>
  <c r="K26" i="39"/>
  <c r="K39" i="39" s="1"/>
  <c r="S25" i="39"/>
  <c r="AC26" i="39"/>
  <c r="AC39" i="39" s="1"/>
  <c r="AE31" i="39"/>
  <c r="E26" i="40"/>
  <c r="E39" i="40" s="1"/>
  <c r="G25" i="40"/>
  <c r="D26" i="40" s="1"/>
  <c r="D39" i="40" s="1"/>
  <c r="AE25" i="40"/>
  <c r="S31" i="40"/>
  <c r="AB32" i="40"/>
  <c r="AB40" i="40" s="1"/>
  <c r="AB34" i="41"/>
  <c r="AC34" i="41" s="1"/>
  <c r="AA33" i="41"/>
  <c r="V34" i="41" s="1"/>
  <c r="W34" i="41" s="1"/>
  <c r="E26" i="41"/>
  <c r="E39" i="41" s="1"/>
  <c r="G25" i="41"/>
  <c r="D26" i="41" s="1"/>
  <c r="D39" i="41" s="1"/>
  <c r="AE25" i="41"/>
  <c r="AB26" i="41" s="1"/>
  <c r="AB39" i="41" s="1"/>
  <c r="S31" i="41"/>
  <c r="AB32" i="41"/>
  <c r="AB40" i="41" s="1"/>
  <c r="AD31" i="41"/>
  <c r="P34" i="42"/>
  <c r="Q34" i="42" s="1"/>
  <c r="I33" i="42"/>
  <c r="K20" i="42"/>
  <c r="K38" i="42" s="1"/>
  <c r="M19" i="42"/>
  <c r="AD33" i="42"/>
  <c r="AE33" i="42"/>
  <c r="AB34" i="42" s="1"/>
  <c r="AC34" i="42" s="1"/>
  <c r="E26" i="42"/>
  <c r="E39" i="42" s="1"/>
  <c r="E20" i="43"/>
  <c r="E38" i="43" s="1"/>
  <c r="K20" i="43"/>
  <c r="K38" i="43" s="1"/>
  <c r="M19" i="43"/>
  <c r="J20" i="43" s="1"/>
  <c r="J38" i="43" s="1"/>
  <c r="V20" i="43"/>
  <c r="V38" i="43" s="1"/>
  <c r="W20" i="43"/>
  <c r="W38" i="43" s="1"/>
  <c r="X19" i="43"/>
  <c r="Y19" i="43"/>
  <c r="E26" i="43"/>
  <c r="E39" i="43" s="1"/>
  <c r="G25" i="43"/>
  <c r="D26" i="43" s="1"/>
  <c r="D39" i="43" s="1"/>
  <c r="S31" i="43"/>
  <c r="Q32" i="43"/>
  <c r="Q40" i="43" s="1"/>
  <c r="R31" i="43"/>
  <c r="P32" i="43"/>
  <c r="P40" i="43" s="1"/>
  <c r="K26" i="44"/>
  <c r="K39" i="44" s="1"/>
  <c r="M25" i="44"/>
  <c r="J26" i="44" s="1"/>
  <c r="J39" i="44" s="1"/>
  <c r="L25" i="44"/>
  <c r="O33" i="44"/>
  <c r="E32" i="45"/>
  <c r="E40" i="45" s="1"/>
  <c r="G31" i="45"/>
  <c r="D32" i="45"/>
  <c r="D40" i="45" s="1"/>
  <c r="F31" i="45"/>
  <c r="G10" i="47"/>
  <c r="D11" i="47" s="1"/>
  <c r="D36" i="47" s="1"/>
  <c r="I33" i="47"/>
  <c r="G33" i="47" s="1"/>
  <c r="F10" i="47"/>
  <c r="AB32" i="39"/>
  <c r="AB40" i="39" s="1"/>
  <c r="J34" i="45"/>
  <c r="K34" i="45" s="1"/>
  <c r="AE19" i="45"/>
  <c r="AB20" i="45"/>
  <c r="AB38" i="45" s="1"/>
  <c r="AC20" i="45"/>
  <c r="AC38" i="45" s="1"/>
  <c r="AD19" i="45"/>
  <c r="K26" i="49"/>
  <c r="K39" i="49" s="1"/>
  <c r="L25" i="49"/>
  <c r="M25" i="49"/>
  <c r="J26" i="49" s="1"/>
  <c r="J39" i="49" s="1"/>
  <c r="O33" i="49"/>
  <c r="M33" i="49" s="1"/>
  <c r="L19" i="1"/>
  <c r="X31" i="1"/>
  <c r="P32" i="1"/>
  <c r="P40" i="1" s="1"/>
  <c r="F31" i="38"/>
  <c r="AD31" i="38"/>
  <c r="G33" i="38"/>
  <c r="J34" i="38"/>
  <c r="K34" i="38" s="1"/>
  <c r="AA33" i="38"/>
  <c r="AE33" i="38"/>
  <c r="AB34" i="38" s="1"/>
  <c r="AC34" i="38" s="1"/>
  <c r="Q26" i="38"/>
  <c r="Q39" i="38" s="1"/>
  <c r="AC32" i="38"/>
  <c r="AC40" i="38" s="1"/>
  <c r="L19" i="39"/>
  <c r="F25" i="39"/>
  <c r="D34" i="39"/>
  <c r="E34" i="39" s="1"/>
  <c r="U33" i="39"/>
  <c r="S33" i="39" s="1"/>
  <c r="Y33" i="39"/>
  <c r="V34" i="39" s="1"/>
  <c r="W34" i="39" s="1"/>
  <c r="AB34" i="39"/>
  <c r="AC34" i="39" s="1"/>
  <c r="E20" i="39"/>
  <c r="E38" i="39" s="1"/>
  <c r="K20" i="39"/>
  <c r="K38" i="39" s="1"/>
  <c r="Q20" i="39"/>
  <c r="Q38" i="39" s="1"/>
  <c r="W20" i="39"/>
  <c r="W38" i="39" s="1"/>
  <c r="AC20" i="39"/>
  <c r="AC38" i="39" s="1"/>
  <c r="E26" i="39"/>
  <c r="E39" i="39" s="1"/>
  <c r="W26" i="39"/>
  <c r="W39" i="39" s="1"/>
  <c r="K32" i="39"/>
  <c r="K40" i="39" s="1"/>
  <c r="F19" i="40"/>
  <c r="R31" i="40"/>
  <c r="S33" i="40"/>
  <c r="P34" i="40" s="1"/>
  <c r="Q34" i="40" s="1"/>
  <c r="V34" i="40"/>
  <c r="W34" i="40" s="1"/>
  <c r="E20" i="40"/>
  <c r="E38" i="40" s="1"/>
  <c r="K20" i="40"/>
  <c r="K38" i="40" s="1"/>
  <c r="Q20" i="40"/>
  <c r="Q38" i="40" s="1"/>
  <c r="S19" i="40"/>
  <c r="P20" i="40" s="1"/>
  <c r="P38" i="40" s="1"/>
  <c r="W20" i="40"/>
  <c r="W38" i="40" s="1"/>
  <c r="Y19" i="40"/>
  <c r="V20" i="40" s="1"/>
  <c r="V38" i="40" s="1"/>
  <c r="AC20" i="40"/>
  <c r="AC38" i="40" s="1"/>
  <c r="AE19" i="40"/>
  <c r="AB20" i="40" s="1"/>
  <c r="AB38" i="40" s="1"/>
  <c r="W26" i="40"/>
  <c r="W39" i="40" s="1"/>
  <c r="Y25" i="40"/>
  <c r="V26" i="40" s="1"/>
  <c r="V39" i="40" s="1"/>
  <c r="AC26" i="40"/>
  <c r="AC39" i="40" s="1"/>
  <c r="K32" i="40"/>
  <c r="K40" i="40" s="1"/>
  <c r="M31" i="40"/>
  <c r="J32" i="40" s="1"/>
  <c r="J40" i="40" s="1"/>
  <c r="L33" i="41"/>
  <c r="J34" i="41"/>
  <c r="K34" i="41" s="1"/>
  <c r="E20" i="41"/>
  <c r="E38" i="41" s="1"/>
  <c r="F19" i="41"/>
  <c r="G19" i="41"/>
  <c r="D20" i="41" s="1"/>
  <c r="D38" i="41" s="1"/>
  <c r="K20" i="41"/>
  <c r="K38" i="41" s="1"/>
  <c r="M19" i="41"/>
  <c r="J20" i="41" s="1"/>
  <c r="J38" i="41" s="1"/>
  <c r="Q20" i="41"/>
  <c r="Q38" i="41" s="1"/>
  <c r="S19" i="41"/>
  <c r="P20" i="41" s="1"/>
  <c r="P38" i="41" s="1"/>
  <c r="R19" i="41"/>
  <c r="W20" i="41"/>
  <c r="W38" i="41" s="1"/>
  <c r="Y19" i="41"/>
  <c r="V20" i="41" s="1"/>
  <c r="V38" i="41" s="1"/>
  <c r="AC20" i="41"/>
  <c r="AC38" i="41" s="1"/>
  <c r="AD19" i="41"/>
  <c r="AE19" i="41"/>
  <c r="AB20" i="41" s="1"/>
  <c r="AB38" i="41" s="1"/>
  <c r="W26" i="41"/>
  <c r="W39" i="41" s="1"/>
  <c r="X25" i="41"/>
  <c r="Y25" i="41"/>
  <c r="V26" i="41" s="1"/>
  <c r="V39" i="41" s="1"/>
  <c r="AC26" i="41"/>
  <c r="AC39" i="41" s="1"/>
  <c r="K32" i="41"/>
  <c r="K40" i="41" s="1"/>
  <c r="M31" i="41"/>
  <c r="J32" i="41" s="1"/>
  <c r="J40" i="41" s="1"/>
  <c r="L19" i="42"/>
  <c r="E20" i="42"/>
  <c r="E38" i="42" s="1"/>
  <c r="F19" i="42"/>
  <c r="G19" i="42"/>
  <c r="D20" i="42" s="1"/>
  <c r="D38" i="42" s="1"/>
  <c r="AC20" i="42"/>
  <c r="AC38" i="42" s="1"/>
  <c r="AD19" i="42"/>
  <c r="AE19" i="42"/>
  <c r="AB20" i="42" s="1"/>
  <c r="AB38" i="42" s="1"/>
  <c r="L33" i="43"/>
  <c r="M33" i="43"/>
  <c r="J34" i="43"/>
  <c r="K34" i="43" s="1"/>
  <c r="AD33" i="45"/>
  <c r="AB34" i="45"/>
  <c r="AC34" i="45" s="1"/>
  <c r="AE33" i="45"/>
  <c r="M19" i="48"/>
  <c r="J20" i="48" s="1"/>
  <c r="J38" i="48" s="1"/>
  <c r="K20" i="48"/>
  <c r="K38" i="48" s="1"/>
  <c r="L19" i="48"/>
  <c r="G19" i="39"/>
  <c r="P26" i="39"/>
  <c r="P39" i="39" s="1"/>
  <c r="Y25" i="39"/>
  <c r="V26" i="39" s="1"/>
  <c r="V39" i="39" s="1"/>
  <c r="G19" i="40"/>
  <c r="D20" i="40" s="1"/>
  <c r="D38" i="40" s="1"/>
  <c r="P32" i="40"/>
  <c r="P40" i="40" s="1"/>
  <c r="P32" i="41"/>
  <c r="P40" i="41" s="1"/>
  <c r="R31" i="41"/>
  <c r="L33" i="42"/>
  <c r="M33" i="42"/>
  <c r="J34" i="42"/>
  <c r="K34" i="42" s="1"/>
  <c r="Q20" i="42"/>
  <c r="Q38" i="42" s="1"/>
  <c r="S19" i="42"/>
  <c r="P20" i="42" s="1"/>
  <c r="P38" i="42" s="1"/>
  <c r="R19" i="42"/>
  <c r="F19" i="43"/>
  <c r="G19" i="43"/>
  <c r="I33" i="43"/>
  <c r="D20" i="43"/>
  <c r="D38" i="43" s="1"/>
  <c r="Y33" i="45"/>
  <c r="V34" i="45" s="1"/>
  <c r="W34" i="45" s="1"/>
  <c r="X33" i="45"/>
  <c r="G10" i="52"/>
  <c r="I33" i="52"/>
  <c r="G33" i="52" s="1"/>
  <c r="F10" i="52"/>
  <c r="D11" i="52"/>
  <c r="D36" i="52" s="1"/>
  <c r="V20" i="1"/>
  <c r="V38" i="1" s="1"/>
  <c r="R25" i="1"/>
  <c r="P34" i="1"/>
  <c r="Q34" i="1" s="1"/>
  <c r="Y31" i="1"/>
  <c r="V32" i="1" s="1"/>
  <c r="V40" i="1" s="1"/>
  <c r="R31" i="1"/>
  <c r="R25" i="38"/>
  <c r="R19" i="39"/>
  <c r="AD31" i="39"/>
  <c r="L19" i="40"/>
  <c r="AD25" i="40"/>
  <c r="P26" i="40"/>
  <c r="P39" i="40" s="1"/>
  <c r="G31" i="40"/>
  <c r="D32" i="40" s="1"/>
  <c r="D40" i="40" s="1"/>
  <c r="E32" i="40"/>
  <c r="E40" i="40" s="1"/>
  <c r="Y31" i="40"/>
  <c r="V32" i="40" s="1"/>
  <c r="V40" i="40" s="1"/>
  <c r="W32" i="40"/>
  <c r="W40" i="40" s="1"/>
  <c r="AD25" i="41"/>
  <c r="R33" i="41"/>
  <c r="P34" i="41"/>
  <c r="Q34" i="41" s="1"/>
  <c r="Y33" i="41"/>
  <c r="P26" i="41"/>
  <c r="P39" i="41" s="1"/>
  <c r="G31" i="41"/>
  <c r="D32" i="41" s="1"/>
  <c r="D40" i="41" s="1"/>
  <c r="E32" i="41"/>
  <c r="E40" i="41" s="1"/>
  <c r="F31" i="41"/>
  <c r="Y31" i="41"/>
  <c r="V32" i="41" s="1"/>
  <c r="V40" i="41" s="1"/>
  <c r="W32" i="41"/>
  <c r="W40" i="41" s="1"/>
  <c r="F25" i="42"/>
  <c r="J20" i="42"/>
  <c r="J38" i="42" s="1"/>
  <c r="W20" i="42"/>
  <c r="W38" i="42" s="1"/>
  <c r="X19" i="42"/>
  <c r="Y19" i="42"/>
  <c r="D26" i="42"/>
  <c r="D39" i="42" s="1"/>
  <c r="X25" i="42"/>
  <c r="Y25" i="42"/>
  <c r="V26" i="42" s="1"/>
  <c r="V39" i="42" s="1"/>
  <c r="AB26" i="42"/>
  <c r="AB39" i="42" s="1"/>
  <c r="AC26" i="42"/>
  <c r="AC39" i="42" s="1"/>
  <c r="L31" i="42"/>
  <c r="M31" i="42"/>
  <c r="J32" i="42" s="1"/>
  <c r="J40" i="42" s="1"/>
  <c r="P32" i="42"/>
  <c r="P40" i="42" s="1"/>
  <c r="R31" i="42"/>
  <c r="Q32" i="42"/>
  <c r="Q40" i="42" s="1"/>
  <c r="P34" i="43"/>
  <c r="Q34" i="43" s="1"/>
  <c r="AC26" i="44"/>
  <c r="AC39" i="44" s="1"/>
  <c r="AD25" i="44"/>
  <c r="AE25" i="44"/>
  <c r="AB26" i="44" s="1"/>
  <c r="AB39" i="44" s="1"/>
  <c r="AG33" i="44"/>
  <c r="AE33" i="44" s="1"/>
  <c r="F33" i="45"/>
  <c r="G33" i="45"/>
  <c r="D34" i="45" s="1"/>
  <c r="E34" i="45" s="1"/>
  <c r="G19" i="45"/>
  <c r="D20" i="45" s="1"/>
  <c r="D38" i="45" s="1"/>
  <c r="E20" i="45"/>
  <c r="E38" i="45" s="1"/>
  <c r="F31" i="42"/>
  <c r="AD31" i="42"/>
  <c r="X33" i="42"/>
  <c r="E32" i="42"/>
  <c r="E40" i="42" s="1"/>
  <c r="W32" i="42"/>
  <c r="W40" i="42" s="1"/>
  <c r="X33" i="43"/>
  <c r="P11" i="43"/>
  <c r="P36" i="43" s="1"/>
  <c r="J32" i="43"/>
  <c r="J40" i="43" s="1"/>
  <c r="L19" i="44"/>
  <c r="J20" i="44"/>
  <c r="J38" i="44" s="1"/>
  <c r="V20" i="44"/>
  <c r="V38" i="44" s="1"/>
  <c r="X19" i="44"/>
  <c r="F25" i="44"/>
  <c r="D26" i="44"/>
  <c r="D39" i="44" s="1"/>
  <c r="V26" i="44"/>
  <c r="V39" i="44" s="1"/>
  <c r="Q32" i="44"/>
  <c r="Q40" i="44" s="1"/>
  <c r="S31" i="44"/>
  <c r="Y19" i="45"/>
  <c r="V20" i="45" s="1"/>
  <c r="V38" i="45" s="1"/>
  <c r="X19" i="45"/>
  <c r="W20" i="45"/>
  <c r="W38" i="45" s="1"/>
  <c r="J34" i="46"/>
  <c r="K34" i="46" s="1"/>
  <c r="E20" i="46"/>
  <c r="E38" i="46" s="1"/>
  <c r="F19" i="46"/>
  <c r="J20" i="46"/>
  <c r="J38" i="46" s="1"/>
  <c r="K20" i="46"/>
  <c r="K38" i="46" s="1"/>
  <c r="L19" i="46"/>
  <c r="R19" i="46"/>
  <c r="Q20" i="46"/>
  <c r="Q38" i="46" s="1"/>
  <c r="W20" i="46"/>
  <c r="W38" i="46" s="1"/>
  <c r="AC20" i="46"/>
  <c r="AC38" i="46" s="1"/>
  <c r="AD19" i="46"/>
  <c r="E26" i="46"/>
  <c r="E39" i="46" s="1"/>
  <c r="F25" i="46"/>
  <c r="U33" i="46"/>
  <c r="S25" i="46"/>
  <c r="P26" i="46" s="1"/>
  <c r="P39" i="46" s="1"/>
  <c r="V26" i="46"/>
  <c r="V39" i="46" s="1"/>
  <c r="W26" i="46"/>
  <c r="W39" i="46" s="1"/>
  <c r="X25" i="46"/>
  <c r="AD31" i="46"/>
  <c r="AE31" i="46"/>
  <c r="AB32" i="46" s="1"/>
  <c r="AB40" i="46" s="1"/>
  <c r="E11" i="47"/>
  <c r="E36" i="47" s="1"/>
  <c r="AE19" i="47"/>
  <c r="AD19" i="47"/>
  <c r="AB20" i="47"/>
  <c r="AB38" i="47" s="1"/>
  <c r="AG33" i="47"/>
  <c r="AE33" i="47" s="1"/>
  <c r="E11" i="44"/>
  <c r="E36" i="44" s="1"/>
  <c r="G10" i="44"/>
  <c r="D11" i="44" s="1"/>
  <c r="D36" i="44" s="1"/>
  <c r="I33" i="44"/>
  <c r="G33" i="44" s="1"/>
  <c r="P11" i="44"/>
  <c r="P36" i="44" s="1"/>
  <c r="L31" i="44"/>
  <c r="S19" i="45"/>
  <c r="P20" i="45"/>
  <c r="P38" i="45" s="1"/>
  <c r="Q20" i="45"/>
  <c r="Q38" i="45" s="1"/>
  <c r="P26" i="45"/>
  <c r="P39" i="45" s="1"/>
  <c r="R25" i="45"/>
  <c r="Q26" i="45"/>
  <c r="Q39" i="45" s="1"/>
  <c r="W32" i="45"/>
  <c r="W40" i="45" s="1"/>
  <c r="Y31" i="45"/>
  <c r="V32" i="45" s="1"/>
  <c r="V40" i="45" s="1"/>
  <c r="X31" i="45"/>
  <c r="AB32" i="45"/>
  <c r="AB40" i="45" s="1"/>
  <c r="AC32" i="45"/>
  <c r="AC40" i="45" s="1"/>
  <c r="D34" i="46"/>
  <c r="E34" i="46" s="1"/>
  <c r="X33" i="46"/>
  <c r="Y33" i="46"/>
  <c r="V34" i="46" s="1"/>
  <c r="W34" i="46" s="1"/>
  <c r="R33" i="47"/>
  <c r="S33" i="47"/>
  <c r="P34" i="47" s="1"/>
  <c r="Q34" i="47" s="1"/>
  <c r="AB34" i="47"/>
  <c r="AC34" i="47" s="1"/>
  <c r="F25" i="47"/>
  <c r="E26" i="47"/>
  <c r="E39" i="47" s="1"/>
  <c r="G25" i="47"/>
  <c r="D26" i="47" s="1"/>
  <c r="D39" i="47" s="1"/>
  <c r="AD19" i="43"/>
  <c r="S19" i="43"/>
  <c r="P20" i="43" s="1"/>
  <c r="P38" i="43" s="1"/>
  <c r="AE19" i="43"/>
  <c r="AB20" i="43" s="1"/>
  <c r="AB38" i="43" s="1"/>
  <c r="M25" i="43"/>
  <c r="J26" i="43" s="1"/>
  <c r="J39" i="43" s="1"/>
  <c r="K26" i="43"/>
  <c r="K39" i="43" s="1"/>
  <c r="Q26" i="43"/>
  <c r="Q39" i="43" s="1"/>
  <c r="AE25" i="43"/>
  <c r="AB26" i="43" s="1"/>
  <c r="AB39" i="43" s="1"/>
  <c r="AC26" i="43"/>
  <c r="AC39" i="43" s="1"/>
  <c r="K32" i="43"/>
  <c r="K40" i="43" s="1"/>
  <c r="Y31" i="43"/>
  <c r="V32" i="43" s="1"/>
  <c r="V40" i="43" s="1"/>
  <c r="AB32" i="43"/>
  <c r="AB40" i="43" s="1"/>
  <c r="R10" i="44"/>
  <c r="D34" i="44"/>
  <c r="E34" i="44" s="1"/>
  <c r="F33" i="44"/>
  <c r="S10" i="44"/>
  <c r="D20" i="44"/>
  <c r="D38" i="44" s="1"/>
  <c r="K20" i="44"/>
  <c r="K38" i="44" s="1"/>
  <c r="P20" i="44"/>
  <c r="P38" i="44" s="1"/>
  <c r="W20" i="44"/>
  <c r="W38" i="44" s="1"/>
  <c r="AB20" i="44"/>
  <c r="AB38" i="44" s="1"/>
  <c r="E26" i="44"/>
  <c r="E39" i="44" s="1"/>
  <c r="S25" i="44"/>
  <c r="P26" i="44" s="1"/>
  <c r="P39" i="44" s="1"/>
  <c r="U33" i="44"/>
  <c r="S33" i="44" s="1"/>
  <c r="Q26" i="44"/>
  <c r="Q39" i="44" s="1"/>
  <c r="R25" i="44"/>
  <c r="W26" i="44"/>
  <c r="W39" i="44" s="1"/>
  <c r="M31" i="44"/>
  <c r="J32" i="44" s="1"/>
  <c r="J40" i="44" s="1"/>
  <c r="P32" i="44"/>
  <c r="P40" i="44" s="1"/>
  <c r="V32" i="44"/>
  <c r="V40" i="44" s="1"/>
  <c r="X31" i="44"/>
  <c r="AC32" i="44"/>
  <c r="AC40" i="44" s="1"/>
  <c r="AD31" i="45"/>
  <c r="M33" i="45"/>
  <c r="M19" i="45"/>
  <c r="J20" i="45" s="1"/>
  <c r="J38" i="45" s="1"/>
  <c r="K20" i="45"/>
  <c r="K38" i="45" s="1"/>
  <c r="L19" i="45"/>
  <c r="R25" i="46"/>
  <c r="G33" i="46"/>
  <c r="AB34" i="46"/>
  <c r="AC34" i="46" s="1"/>
  <c r="P11" i="46"/>
  <c r="P36" i="46" s="1"/>
  <c r="Q11" i="46"/>
  <c r="Q36" i="46" s="1"/>
  <c r="R10" i="46"/>
  <c r="G19" i="46"/>
  <c r="D20" i="46" s="1"/>
  <c r="D38" i="46" s="1"/>
  <c r="M19" i="46"/>
  <c r="S19" i="46"/>
  <c r="P20" i="46" s="1"/>
  <c r="P38" i="46" s="1"/>
  <c r="Y19" i="46"/>
  <c r="V20" i="46" s="1"/>
  <c r="V38" i="46" s="1"/>
  <c r="AE19" i="46"/>
  <c r="AB20" i="46" s="1"/>
  <c r="AB38" i="46" s="1"/>
  <c r="G25" i="46"/>
  <c r="D26" i="46" s="1"/>
  <c r="D39" i="46" s="1"/>
  <c r="Y25" i="46"/>
  <c r="J32" i="46"/>
  <c r="J40" i="46" s="1"/>
  <c r="K32" i="46"/>
  <c r="K40" i="46" s="1"/>
  <c r="V34" i="47"/>
  <c r="W34" i="47" s="1"/>
  <c r="K26" i="47"/>
  <c r="K39" i="47" s="1"/>
  <c r="M25" i="47"/>
  <c r="O33" i="47"/>
  <c r="J26" i="47"/>
  <c r="J39" i="47" s="1"/>
  <c r="D11" i="49"/>
  <c r="D36" i="49" s="1"/>
  <c r="F10" i="49"/>
  <c r="E11" i="49"/>
  <c r="E36" i="49" s="1"/>
  <c r="G10" i="49"/>
  <c r="Y33" i="50"/>
  <c r="V34" i="50" s="1"/>
  <c r="W34" i="50" s="1"/>
  <c r="X33" i="50"/>
  <c r="F25" i="45"/>
  <c r="AD25" i="45"/>
  <c r="U33" i="45"/>
  <c r="S33" i="45" s="1"/>
  <c r="Q11" i="45"/>
  <c r="Q36" i="45" s="1"/>
  <c r="E26" i="45"/>
  <c r="E39" i="45" s="1"/>
  <c r="W26" i="45"/>
  <c r="W39" i="45" s="1"/>
  <c r="K32" i="45"/>
  <c r="K40" i="45" s="1"/>
  <c r="R31" i="46"/>
  <c r="O33" i="46"/>
  <c r="M33" i="46" s="1"/>
  <c r="K26" i="46"/>
  <c r="K39" i="46" s="1"/>
  <c r="AC26" i="46"/>
  <c r="AC39" i="46" s="1"/>
  <c r="Q32" i="46"/>
  <c r="Q40" i="46" s="1"/>
  <c r="X19" i="47"/>
  <c r="L31" i="47"/>
  <c r="F33" i="47"/>
  <c r="AD33" i="47"/>
  <c r="J20" i="47"/>
  <c r="J38" i="47" s="1"/>
  <c r="K32" i="47"/>
  <c r="K40" i="47" s="1"/>
  <c r="F33" i="48"/>
  <c r="G33" i="48"/>
  <c r="D34" i="48"/>
  <c r="E34" i="48" s="1"/>
  <c r="G19" i="48"/>
  <c r="D20" i="48"/>
  <c r="D38" i="48" s="1"/>
  <c r="E20" i="48"/>
  <c r="E38" i="48" s="1"/>
  <c r="AE19" i="48"/>
  <c r="AB20" i="48" s="1"/>
  <c r="AB38" i="48" s="1"/>
  <c r="AC20" i="48"/>
  <c r="AC38" i="48" s="1"/>
  <c r="E32" i="48"/>
  <c r="E40" i="48" s="1"/>
  <c r="F31" i="48"/>
  <c r="G31" i="48"/>
  <c r="D32" i="48" s="1"/>
  <c r="D40" i="48" s="1"/>
  <c r="Q32" i="49"/>
  <c r="Q40" i="49" s="1"/>
  <c r="U33" i="49"/>
  <c r="S33" i="49" s="1"/>
  <c r="S31" i="49"/>
  <c r="P32" i="49" s="1"/>
  <c r="P40" i="49" s="1"/>
  <c r="R31" i="49"/>
  <c r="V32" i="49"/>
  <c r="V40" i="49" s="1"/>
  <c r="W32" i="49"/>
  <c r="W40" i="49" s="1"/>
  <c r="X31" i="49"/>
  <c r="P34" i="48"/>
  <c r="Q34" i="48" s="1"/>
  <c r="Y19" i="48"/>
  <c r="V20" i="48" s="1"/>
  <c r="V38" i="48" s="1"/>
  <c r="X19" i="48"/>
  <c r="W20" i="48"/>
  <c r="W38" i="48" s="1"/>
  <c r="AA33" i="48"/>
  <c r="Y31" i="48"/>
  <c r="V32" i="48" s="1"/>
  <c r="V40" i="48" s="1"/>
  <c r="X31" i="48"/>
  <c r="AB32" i="48"/>
  <c r="AB40" i="48" s="1"/>
  <c r="AC32" i="48"/>
  <c r="AC40" i="48" s="1"/>
  <c r="AD31" i="48"/>
  <c r="AC26" i="49"/>
  <c r="AC39" i="49" s="1"/>
  <c r="AD25" i="49"/>
  <c r="AE25" i="49"/>
  <c r="AB26" i="49" s="1"/>
  <c r="AB39" i="49" s="1"/>
  <c r="AE33" i="50"/>
  <c r="E20" i="50"/>
  <c r="E38" i="50" s="1"/>
  <c r="G19" i="50"/>
  <c r="D20" i="50" s="1"/>
  <c r="D38" i="50" s="1"/>
  <c r="Q20" i="50"/>
  <c r="Q38" i="50" s="1"/>
  <c r="R19" i="50"/>
  <c r="S19" i="50"/>
  <c r="P20" i="50" s="1"/>
  <c r="P38" i="50" s="1"/>
  <c r="M33" i="51"/>
  <c r="J34" i="51"/>
  <c r="K34" i="51" s="1"/>
  <c r="L33" i="51"/>
  <c r="Y19" i="51"/>
  <c r="V20" i="51" s="1"/>
  <c r="V38" i="51" s="1"/>
  <c r="X19" i="51"/>
  <c r="W20" i="51"/>
  <c r="W38" i="51" s="1"/>
  <c r="L31" i="45"/>
  <c r="L25" i="46"/>
  <c r="AD25" i="47"/>
  <c r="V26" i="47"/>
  <c r="V39" i="47" s="1"/>
  <c r="AB26" i="47"/>
  <c r="AB39" i="47" s="1"/>
  <c r="Q32" i="47"/>
  <c r="Q40" i="47" s="1"/>
  <c r="V32" i="47"/>
  <c r="V40" i="47" s="1"/>
  <c r="W32" i="47"/>
  <c r="W40" i="47" s="1"/>
  <c r="M33" i="48"/>
  <c r="J34" i="48" s="1"/>
  <c r="K34" i="48" s="1"/>
  <c r="AD33" i="48"/>
  <c r="AE33" i="48"/>
  <c r="AB34" i="48" s="1"/>
  <c r="AC34" i="48" s="1"/>
  <c r="S19" i="48"/>
  <c r="P20" i="48" s="1"/>
  <c r="P38" i="48" s="1"/>
  <c r="R19" i="48"/>
  <c r="Q20" i="48"/>
  <c r="Q38" i="48" s="1"/>
  <c r="P26" i="48"/>
  <c r="P39" i="48" s="1"/>
  <c r="R25" i="48"/>
  <c r="Q26" i="48"/>
  <c r="Q39" i="48" s="1"/>
  <c r="W32" i="48"/>
  <c r="W40" i="48" s="1"/>
  <c r="G33" i="49"/>
  <c r="D34" i="49" s="1"/>
  <c r="E34" i="49" s="1"/>
  <c r="X33" i="49"/>
  <c r="Y33" i="49"/>
  <c r="V34" i="49"/>
  <c r="W34" i="49" s="1"/>
  <c r="Y31" i="49"/>
  <c r="F19" i="50"/>
  <c r="F33" i="50"/>
  <c r="G33" i="50"/>
  <c r="D34" i="50" s="1"/>
  <c r="E34" i="50" s="1"/>
  <c r="AB20" i="50"/>
  <c r="AB38" i="50" s="1"/>
  <c r="AC20" i="50"/>
  <c r="AC38" i="50" s="1"/>
  <c r="AE19" i="50"/>
  <c r="S25" i="50"/>
  <c r="U33" i="50"/>
  <c r="R33" i="50" s="1"/>
  <c r="R25" i="50"/>
  <c r="P26" i="50"/>
  <c r="P39" i="50" s="1"/>
  <c r="K11" i="49"/>
  <c r="K36" i="49" s="1"/>
  <c r="K26" i="50"/>
  <c r="K39" i="50" s="1"/>
  <c r="M25" i="50"/>
  <c r="J26" i="50" s="1"/>
  <c r="J39" i="50" s="1"/>
  <c r="Q26" i="50"/>
  <c r="Q39" i="50" s="1"/>
  <c r="AC26" i="50"/>
  <c r="AC39" i="50" s="1"/>
  <c r="AE25" i="50"/>
  <c r="AB26" i="50" s="1"/>
  <c r="AB39" i="50" s="1"/>
  <c r="AG33" i="50"/>
  <c r="AD33" i="50" s="1"/>
  <c r="V32" i="50"/>
  <c r="V40" i="50" s="1"/>
  <c r="W32" i="50"/>
  <c r="W40" i="50" s="1"/>
  <c r="S19" i="51"/>
  <c r="P20" i="51"/>
  <c r="P38" i="51" s="1"/>
  <c r="R19" i="51"/>
  <c r="Q20" i="51"/>
  <c r="Q38" i="51" s="1"/>
  <c r="P26" i="51"/>
  <c r="P39" i="51" s="1"/>
  <c r="R25" i="51"/>
  <c r="Q26" i="51"/>
  <c r="Q39" i="51" s="1"/>
  <c r="AA33" i="51"/>
  <c r="Y31" i="51"/>
  <c r="V32" i="51" s="1"/>
  <c r="V40" i="51" s="1"/>
  <c r="X31" i="51"/>
  <c r="AB32" i="51"/>
  <c r="AB40" i="51" s="1"/>
  <c r="AC32" i="51"/>
  <c r="AC40" i="51" s="1"/>
  <c r="AD31" i="51"/>
  <c r="S10" i="40"/>
  <c r="P11" i="40" s="1"/>
  <c r="P36" i="40" s="1"/>
  <c r="V20" i="50"/>
  <c r="V38" i="50" s="1"/>
  <c r="D26" i="50"/>
  <c r="D39" i="50" s="1"/>
  <c r="V26" i="50"/>
  <c r="V39" i="50" s="1"/>
  <c r="M19" i="51"/>
  <c r="J20" i="51"/>
  <c r="J38" i="51" s="1"/>
  <c r="K20" i="51"/>
  <c r="K38" i="51" s="1"/>
  <c r="L19" i="51"/>
  <c r="Q11" i="52"/>
  <c r="Q36" i="52" s="1"/>
  <c r="S10" i="52"/>
  <c r="P11" i="52" s="1"/>
  <c r="P36" i="52" s="1"/>
  <c r="R10" i="52"/>
  <c r="E11" i="50"/>
  <c r="E36" i="50" s="1"/>
  <c r="G10" i="50"/>
  <c r="D11" i="50" s="1"/>
  <c r="D36" i="50" s="1"/>
  <c r="P11" i="50"/>
  <c r="P36" i="50" s="1"/>
  <c r="M19" i="50"/>
  <c r="J20" i="50" s="1"/>
  <c r="J38" i="50" s="1"/>
  <c r="J32" i="50"/>
  <c r="J40" i="50" s="1"/>
  <c r="F33" i="51"/>
  <c r="G33" i="51"/>
  <c r="D34" i="51"/>
  <c r="E34" i="51" s="1"/>
  <c r="AD33" i="51"/>
  <c r="AE33" i="51"/>
  <c r="AB34" i="51"/>
  <c r="AC34" i="51" s="1"/>
  <c r="G19" i="51"/>
  <c r="D20" i="51"/>
  <c r="D38" i="51" s="1"/>
  <c r="E20" i="51"/>
  <c r="E38" i="51" s="1"/>
  <c r="AE19" i="51"/>
  <c r="AB20" i="51" s="1"/>
  <c r="AB38" i="51" s="1"/>
  <c r="AC20" i="51"/>
  <c r="AC38" i="51" s="1"/>
  <c r="E32" i="51"/>
  <c r="E40" i="51" s="1"/>
  <c r="F31" i="51"/>
  <c r="G31" i="51"/>
  <c r="D32" i="51" s="1"/>
  <c r="D40" i="51" s="1"/>
  <c r="AC32" i="50"/>
  <c r="AC40" i="50" s="1"/>
  <c r="U33" i="51"/>
  <c r="S33" i="51" s="1"/>
  <c r="Q11" i="51"/>
  <c r="Q36" i="51" s="1"/>
  <c r="E26" i="51"/>
  <c r="E39" i="51" s="1"/>
  <c r="W26" i="51"/>
  <c r="W39" i="51" s="1"/>
  <c r="K32" i="51"/>
  <c r="K40" i="51" s="1"/>
  <c r="AB34" i="52"/>
  <c r="AC34" i="52" s="1"/>
  <c r="E11" i="52"/>
  <c r="E36" i="52" s="1"/>
  <c r="J32" i="52"/>
  <c r="J40" i="52" s="1"/>
  <c r="L31" i="52"/>
  <c r="K32" i="52"/>
  <c r="K40" i="52" s="1"/>
  <c r="S10" i="1"/>
  <c r="G10" i="38"/>
  <c r="D11" i="38"/>
  <c r="D36" i="38" s="1"/>
  <c r="D6" i="54" s="1"/>
  <c r="G10" i="39"/>
  <c r="S10" i="42"/>
  <c r="V11" i="43"/>
  <c r="V36" i="43" s="1"/>
  <c r="G10" i="43"/>
  <c r="D11" i="43"/>
  <c r="D36" i="43" s="1"/>
  <c r="AB11" i="45"/>
  <c r="AB36" i="45" s="1"/>
  <c r="D14" i="54"/>
  <c r="D20" i="52"/>
  <c r="D38" i="52" s="1"/>
  <c r="E20" i="52"/>
  <c r="E38" i="52" s="1"/>
  <c r="J20" i="52"/>
  <c r="J38" i="52" s="1"/>
  <c r="K20" i="52"/>
  <c r="K38" i="52" s="1"/>
  <c r="P20" i="52"/>
  <c r="P38" i="52" s="1"/>
  <c r="Q20" i="52"/>
  <c r="Q38" i="52" s="1"/>
  <c r="V20" i="52"/>
  <c r="V38" i="52" s="1"/>
  <c r="X19" i="52"/>
  <c r="W20" i="52"/>
  <c r="W38" i="52" s="1"/>
  <c r="AB20" i="52"/>
  <c r="AB38" i="52" s="1"/>
  <c r="AC20" i="52"/>
  <c r="AC38" i="52" s="1"/>
  <c r="D26" i="52"/>
  <c r="D39" i="52" s="1"/>
  <c r="E26" i="52"/>
  <c r="E39" i="52" s="1"/>
  <c r="V11" i="38"/>
  <c r="V36" i="38" s="1"/>
  <c r="M10" i="41"/>
  <c r="J11" i="41"/>
  <c r="J36" i="41" s="1"/>
  <c r="R19" i="52"/>
  <c r="R33" i="52"/>
  <c r="R25" i="52"/>
  <c r="S25" i="52"/>
  <c r="P26" i="52" s="1"/>
  <c r="P39" i="52" s="1"/>
  <c r="U33" i="52"/>
  <c r="S33" i="52" s="1"/>
  <c r="V26" i="52"/>
  <c r="V39" i="52" s="1"/>
  <c r="W26" i="52"/>
  <c r="W39" i="52" s="1"/>
  <c r="AG33" i="52"/>
  <c r="AE33" i="52" s="1"/>
  <c r="AE31" i="52"/>
  <c r="AB32" i="52" s="1"/>
  <c r="AB40" i="52" s="1"/>
  <c r="Y10" i="1"/>
  <c r="V11" i="1" s="1"/>
  <c r="V36" i="1" s="1"/>
  <c r="J11" i="1"/>
  <c r="J36" i="1" s="1"/>
  <c r="AE10" i="38"/>
  <c r="M10" i="39"/>
  <c r="J11" i="39" s="1"/>
  <c r="J36" i="39" s="1"/>
  <c r="Y10" i="42"/>
  <c r="V11" i="42" s="1"/>
  <c r="V36" i="42" s="1"/>
  <c r="J11" i="42"/>
  <c r="J36" i="42" s="1"/>
  <c r="AE10" i="43"/>
  <c r="AB11" i="44"/>
  <c r="AB36" i="44" s="1"/>
  <c r="M10" i="44"/>
  <c r="J11" i="44"/>
  <c r="J36" i="44" s="1"/>
  <c r="D12" i="54" s="1"/>
  <c r="J11" i="45"/>
  <c r="J36" i="45" s="1"/>
  <c r="V11" i="46"/>
  <c r="V36" i="46" s="1"/>
  <c r="AB11" i="47"/>
  <c r="AB36" i="47" s="1"/>
  <c r="AB11" i="48"/>
  <c r="AB36" i="48" s="1"/>
  <c r="AB11" i="50"/>
  <c r="AB36" i="50" s="1"/>
  <c r="V11" i="51"/>
  <c r="V36" i="51" s="1"/>
  <c r="D19" i="54" s="1"/>
  <c r="P11" i="1"/>
  <c r="P36" i="1" s="1"/>
  <c r="AB11" i="38"/>
  <c r="AB36" i="38" s="1"/>
  <c r="D11" i="39"/>
  <c r="D36" i="39" s="1"/>
  <c r="J11" i="40"/>
  <c r="J36" i="40" s="1"/>
  <c r="AB11" i="41"/>
  <c r="AB36" i="41" s="1"/>
  <c r="D11" i="41"/>
  <c r="D36" i="41" s="1"/>
  <c r="P11" i="42"/>
  <c r="P36" i="42" s="1"/>
  <c r="AB11" i="43"/>
  <c r="AB36" i="43" s="1"/>
  <c r="D11" i="45"/>
  <c r="D36" i="45" s="1"/>
  <c r="J11" i="46"/>
  <c r="J36" i="46" s="1"/>
  <c r="V11" i="47"/>
  <c r="V36" i="47" s="1"/>
  <c r="D15" i="54" s="1"/>
  <c r="V11" i="48"/>
  <c r="V36" i="48" s="1"/>
  <c r="D16" i="54" s="1"/>
  <c r="AB11" i="49"/>
  <c r="AB36" i="49" s="1"/>
  <c r="D17" i="54" s="1"/>
  <c r="V11" i="50"/>
  <c r="V36" i="50" s="1"/>
  <c r="D18" i="54" s="1"/>
  <c r="AB11" i="51"/>
  <c r="AB36" i="51" s="1"/>
  <c r="AB11" i="52"/>
  <c r="AB36" i="52" s="1"/>
  <c r="D8" i="54" l="1"/>
  <c r="D10" i="54"/>
  <c r="D5" i="54"/>
  <c r="D9" i="54"/>
  <c r="P34" i="52"/>
  <c r="Q34" i="52" s="1"/>
  <c r="AD33" i="52"/>
  <c r="R33" i="51"/>
  <c r="L33" i="49"/>
  <c r="AB34" i="50"/>
  <c r="AC34" i="50" s="1"/>
  <c r="J34" i="49"/>
  <c r="K34" i="49" s="1"/>
  <c r="R33" i="38"/>
  <c r="P34" i="38"/>
  <c r="Q34" i="38" s="1"/>
  <c r="D7" i="54"/>
  <c r="L33" i="47"/>
  <c r="M33" i="47"/>
  <c r="J34" i="47"/>
  <c r="K34" i="47" s="1"/>
  <c r="P34" i="39"/>
  <c r="Q34" i="39" s="1"/>
  <c r="R33" i="39"/>
  <c r="D34" i="52"/>
  <c r="E34" i="52" s="1"/>
  <c r="X33" i="51"/>
  <c r="Y33" i="51"/>
  <c r="V34" i="51" s="1"/>
  <c r="W34" i="51" s="1"/>
  <c r="S33" i="50"/>
  <c r="P34" i="50" s="1"/>
  <c r="Q34" i="50" s="1"/>
  <c r="AD33" i="44"/>
  <c r="D34" i="47"/>
  <c r="E34" i="47" s="1"/>
  <c r="R33" i="45"/>
  <c r="R33" i="46"/>
  <c r="S33" i="46"/>
  <c r="P34" i="46" s="1"/>
  <c r="Q34" i="46" s="1"/>
  <c r="P34" i="44"/>
  <c r="Q34" i="44" s="1"/>
  <c r="F33" i="43"/>
  <c r="G33" i="43"/>
  <c r="D34" i="43" s="1"/>
  <c r="E34" i="43" s="1"/>
  <c r="X33" i="41"/>
  <c r="D13" i="54"/>
  <c r="D11" i="54"/>
  <c r="AH36" i="43"/>
  <c r="F33" i="52"/>
  <c r="P34" i="51"/>
  <c r="Q34" i="51" s="1"/>
  <c r="X33" i="48"/>
  <c r="Y33" i="48"/>
  <c r="V34" i="48"/>
  <c r="W34" i="48" s="1"/>
  <c r="R33" i="49"/>
  <c r="P34" i="49"/>
  <c r="Q34" i="49" s="1"/>
  <c r="L33" i="46"/>
  <c r="AB34" i="44"/>
  <c r="AC34" i="44" s="1"/>
  <c r="P34" i="45"/>
  <c r="Q34" i="45" s="1"/>
  <c r="R33" i="44"/>
  <c r="X33" i="38"/>
  <c r="V34" i="38"/>
  <c r="W34" i="38" s="1"/>
  <c r="Y33" i="38"/>
  <c r="M33" i="44"/>
  <c r="J34" i="44" s="1"/>
  <c r="K34" i="44" s="1"/>
  <c r="L33" i="44"/>
  <c r="F33" i="42"/>
  <c r="G33" i="42"/>
  <c r="D34" i="42" s="1"/>
  <c r="E34" i="42" s="1"/>
</calcChain>
</file>

<file path=xl/sharedStrings.xml><?xml version="1.0" encoding="utf-8"?>
<sst xmlns="http://schemas.openxmlformats.org/spreadsheetml/2006/main" count="3838" uniqueCount="195">
  <si>
    <t>No.</t>
  </si>
  <si>
    <t>Kegiatan</t>
  </si>
  <si>
    <t xml:space="preserve">   Total jam kuliah/hari</t>
  </si>
  <si>
    <t>=</t>
  </si>
  <si>
    <t>1.</t>
  </si>
  <si>
    <t>2.</t>
  </si>
  <si>
    <t>3.</t>
  </si>
  <si>
    <t>4.</t>
  </si>
  <si>
    <t>jam</t>
  </si>
  <si>
    <t>Min</t>
  </si>
  <si>
    <t>Kegiatan belajar/hari</t>
  </si>
  <si>
    <t>Rewrite catkul</t>
  </si>
  <si>
    <t>Baca text-book</t>
  </si>
  <si>
    <t>SELASA</t>
  </si>
  <si>
    <t>SENIN</t>
  </si>
  <si>
    <t>RABU</t>
  </si>
  <si>
    <t>KAMIS</t>
  </si>
  <si>
    <t>JUM'AT</t>
  </si>
  <si>
    <t>SABTU</t>
  </si>
  <si>
    <t>MINGGU</t>
  </si>
  <si>
    <t>Catatan</t>
  </si>
  <si>
    <t>Statistik jumlah kegiatan belajar</t>
  </si>
  <si>
    <t>JADUAL KEGIATAN RUTIN HARIAN</t>
  </si>
  <si>
    <t>Istirahat/tidur</t>
  </si>
  <si>
    <t>Waktu makan/minum</t>
  </si>
  <si>
    <t>Mak</t>
  </si>
  <si>
    <t>Pagi</t>
  </si>
  <si>
    <t>Siang</t>
  </si>
  <si>
    <t>Malam</t>
  </si>
  <si>
    <t>Statistik jam makan/minum</t>
  </si>
  <si>
    <t>Waktu perjalanan</t>
  </si>
  <si>
    <t>KEGIATAN  KULIAH SEMESTER GANJIL 2010</t>
  </si>
  <si>
    <t>TOTAL</t>
  </si>
  <si>
    <t>JADUAL KULIAH SEMESTER GANJIL 2010</t>
  </si>
  <si>
    <t>No.MK</t>
  </si>
  <si>
    <t>Nama Mata Kuliah</t>
  </si>
  <si>
    <t>Senin</t>
  </si>
  <si>
    <t>Selasa</t>
  </si>
  <si>
    <t>Rabu</t>
  </si>
  <si>
    <t>Kamis</t>
  </si>
  <si>
    <t>Jumat</t>
  </si>
  <si>
    <t>Sabtu/Minggu</t>
  </si>
  <si>
    <t>Fakultas/Program Studi : Program Pasca Sarjana Teknik FTSL-ITB</t>
  </si>
  <si>
    <t>Metode Penelitian</t>
  </si>
  <si>
    <t>Total Jam Kuliah/hari</t>
  </si>
  <si>
    <t>Minimum waktu belajar/hari</t>
  </si>
  <si>
    <t>Jadual Rutin Kegiatan Harian</t>
  </si>
  <si>
    <t>1. Istirahat/Tidur</t>
  </si>
  <si>
    <t>4.Waktu Perjalanan</t>
  </si>
  <si>
    <t>3 Jam</t>
  </si>
  <si>
    <t>6 Jam</t>
  </si>
  <si>
    <t>2 Jam</t>
  </si>
  <si>
    <t xml:space="preserve">Total  </t>
  </si>
  <si>
    <t>24 Jam</t>
  </si>
  <si>
    <t>Catatan :</t>
  </si>
  <si>
    <t>3.Waktu Main/Ke Kantor</t>
  </si>
  <si>
    <t>Nongkrong</t>
  </si>
  <si>
    <t>Nunggu Kuliah</t>
  </si>
  <si>
    <t>Statistik jam perjalanan</t>
  </si>
  <si>
    <t>Ke Kantor</t>
  </si>
  <si>
    <t>Ke Kampus</t>
  </si>
  <si>
    <t>Pulang</t>
  </si>
  <si>
    <t>Waktu main/kantor</t>
  </si>
  <si>
    <t>Statistik jam main/kantor</t>
  </si>
  <si>
    <t>Tugas</t>
  </si>
  <si>
    <t>Minggu Pertama Liburan Lebaran, Jadual metode belajar tidak berjalan dengan baik, seminggu penuh hampir sama sekali</t>
  </si>
  <si>
    <t>Tidak Belajar, hanya mengerjakan tugas dengan waktu yang tidak sesuai Jadual.</t>
  </si>
  <si>
    <t>lebih banyak waktu untuk belajar dan mengerjakan tugas.</t>
  </si>
  <si>
    <t>Minggu Kedua Liburan Lebaran, Jadual metode belajar juga tidak berjalan dengan baik, tapi lebih baik dari minggu pertama liburan,</t>
  </si>
  <si>
    <t>Keterangan :</t>
  </si>
  <si>
    <t>Kurdi (350130004)</t>
  </si>
  <si>
    <t>SI-7001</t>
  </si>
  <si>
    <t>Filsafat Ilmu</t>
  </si>
  <si>
    <t>10.00-12.00 (R3204)</t>
  </si>
  <si>
    <t>Teori Stabilitas</t>
  </si>
  <si>
    <t>SI-7098</t>
  </si>
  <si>
    <t>SI-6113</t>
  </si>
  <si>
    <t>Dinamika Eksperimental dan kontrol</t>
  </si>
  <si>
    <t>SI-6111</t>
  </si>
  <si>
    <t>07.30-09.30 (R3209)</t>
  </si>
  <si>
    <t>09.00-12.30 (R3209)</t>
  </si>
  <si>
    <t>08.00-10.30 (R3209)</t>
  </si>
  <si>
    <t>4.5 Jam</t>
  </si>
  <si>
    <t>9 Jam</t>
  </si>
  <si>
    <t>6.5 Jam</t>
  </si>
  <si>
    <t>Kurdi</t>
  </si>
  <si>
    <t>NIM: 35013004</t>
  </si>
  <si>
    <t>SI-6114</t>
  </si>
  <si>
    <t>Asistensi Rencana Penelitian</t>
  </si>
  <si>
    <t>SI-6115</t>
  </si>
  <si>
    <t>Desain Plastis (Sit In)</t>
  </si>
  <si>
    <t>15.00-17.00 (R3209)</t>
  </si>
  <si>
    <t>13.00-15.00 (R3209)</t>
  </si>
  <si>
    <t>09.00-11.00 (PAU)</t>
  </si>
  <si>
    <t>Rekayasa Kegempaan (Kuliah Tambahan)</t>
  </si>
  <si>
    <t>08.00-09.00 (R. Dosen)</t>
  </si>
  <si>
    <t>11.00-12.30 (R3209)</t>
  </si>
  <si>
    <t>5.5 Jam</t>
  </si>
  <si>
    <t>2.Waktu makan/minum/Shalat</t>
  </si>
  <si>
    <t>1 Jam</t>
  </si>
  <si>
    <t>3  Jam</t>
  </si>
  <si>
    <t>Review Jurnal</t>
  </si>
  <si>
    <t>13.00 - 14.30</t>
  </si>
  <si>
    <t>4  Jam</t>
  </si>
  <si>
    <t>7 Jam</t>
  </si>
  <si>
    <t>Review Jurnal/Laporan Ke Dosen</t>
  </si>
  <si>
    <t>09.00-10.00</t>
  </si>
  <si>
    <t>4 Jam</t>
  </si>
  <si>
    <t>Baca Jurnal</t>
  </si>
  <si>
    <t>Gramedia</t>
  </si>
  <si>
    <t>0.45</t>
  </si>
  <si>
    <t>Mall</t>
  </si>
  <si>
    <t>Ke Mall (belanja)</t>
  </si>
  <si>
    <t>Alfamart</t>
  </si>
  <si>
    <t>Ngopi Dulu</t>
  </si>
  <si>
    <t>Ke Alfamart</t>
  </si>
  <si>
    <t>Ke Gramedia</t>
  </si>
  <si>
    <t>Tugas/Asistensi</t>
  </si>
  <si>
    <t>Running Model</t>
  </si>
  <si>
    <t>Nunggu Asitensi</t>
  </si>
  <si>
    <t>Nonton 21</t>
  </si>
  <si>
    <t>Jalan ke 21</t>
  </si>
  <si>
    <t>Olah Raga</t>
  </si>
  <si>
    <t>Jalan Ke Mall</t>
  </si>
  <si>
    <t>Ngaji</t>
  </si>
  <si>
    <t>Ke footsal</t>
  </si>
  <si>
    <t>Ke kampus</t>
  </si>
  <si>
    <t>Ke Jakarta Jemput keluarga</t>
  </si>
  <si>
    <t>Ke jakarta Jemput Keluarga</t>
  </si>
  <si>
    <t>Nonton</t>
  </si>
  <si>
    <t>Istirahat</t>
  </si>
  <si>
    <t>Baca Kuliah Gempa</t>
  </si>
  <si>
    <t>Comlabs</t>
  </si>
  <si>
    <t>Tugas Kuliah</t>
  </si>
  <si>
    <t>Lab PAU</t>
  </si>
  <si>
    <t>Ke Lab</t>
  </si>
  <si>
    <t>Perpustakaan</t>
  </si>
  <si>
    <t>Ke perpustakaan</t>
  </si>
  <si>
    <t>Nonton TV</t>
  </si>
  <si>
    <t>Run Model</t>
  </si>
  <si>
    <t>Ke mall</t>
  </si>
  <si>
    <t>Bahan Kuliah Dinamika</t>
  </si>
  <si>
    <t>Tugas Filsafat</t>
  </si>
  <si>
    <t>Ke Mall</t>
  </si>
  <si>
    <t xml:space="preserve">Pemodelan </t>
  </si>
  <si>
    <t>Asistensi</t>
  </si>
  <si>
    <t>Belajar nastran</t>
  </si>
  <si>
    <t>Tugas Stabilitas</t>
  </si>
  <si>
    <t>Internet</t>
  </si>
  <si>
    <t>Penyusunan Proposal</t>
  </si>
  <si>
    <t>Footsall</t>
  </si>
  <si>
    <t>Bahan Kuliah Stabilitas</t>
  </si>
  <si>
    <t>Ke comlabs</t>
  </si>
  <si>
    <t>Ke ngopi dulu</t>
  </si>
  <si>
    <t>Pemodelan SAP</t>
  </si>
  <si>
    <t>Tugas Gempa</t>
  </si>
  <si>
    <t>Rapat</t>
  </si>
  <si>
    <t>Tabir</t>
  </si>
  <si>
    <t>Silaturahmi tetangga</t>
  </si>
  <si>
    <t>Mesjid</t>
  </si>
  <si>
    <t>SELASA (HARI  RAYA)</t>
  </si>
  <si>
    <t>Shalat Idul Adha</t>
  </si>
  <si>
    <t>Kemesjid</t>
  </si>
  <si>
    <t>Jalan ketetangga</t>
  </si>
  <si>
    <t>Pemodelan Nastran</t>
  </si>
  <si>
    <t>Jemput Keluarga di bandara</t>
  </si>
  <si>
    <t>kampus</t>
  </si>
  <si>
    <t>Kampus</t>
  </si>
  <si>
    <t>Ke 21</t>
  </si>
  <si>
    <t>Trans studio</t>
  </si>
  <si>
    <t>Ke Tran studio</t>
  </si>
  <si>
    <t>Review Model</t>
  </si>
  <si>
    <t>Shalat jumat</t>
  </si>
  <si>
    <t>Revisi Proposal</t>
  </si>
  <si>
    <t>BIP</t>
  </si>
  <si>
    <t>Rekap laporan</t>
  </si>
  <si>
    <t>Belajar Persiapan UTS</t>
  </si>
  <si>
    <t>Persiapan UTS Metpen</t>
  </si>
  <si>
    <t>Persiapan UTS</t>
  </si>
  <si>
    <t>Keperpustakaan</t>
  </si>
  <si>
    <t xml:space="preserve">Tugas </t>
  </si>
  <si>
    <t>Olah raga</t>
  </si>
  <si>
    <t>Ke Stadion</t>
  </si>
  <si>
    <t>Pemodelan</t>
  </si>
  <si>
    <t>Ngopi dulu</t>
  </si>
  <si>
    <t>Ke Ngopi dulu</t>
  </si>
  <si>
    <t>Persiapan UAS</t>
  </si>
  <si>
    <t>Minggu Ke</t>
  </si>
  <si>
    <t>Jam Kurang Belajar</t>
  </si>
  <si>
    <t>Minggu 1 sampai dengan Minggu 4 rata-rata perminggu kekurangan belajar 13 jam lebih per minggu atau perharinya 2 jam lebih hal ini disebabkan susahnya memanajemen waktu untuk satu bulan pertama</t>
  </si>
  <si>
    <t>Disamping itu pada minggu kelima yang merupakan minggu lebaran merupakan puncak jam kurang belajar</t>
  </si>
  <si>
    <t>Namun setelah pelatihan secara bertahap dan konsisten, sebagaimana yang disarankan dalam Buku MB24 secara perlahan grafik jam kurang belajar semakin bisa dikurangi meski masi ada rata-rat 4 jam perminggu yang hilang</t>
  </si>
  <si>
    <t>Grafik Hubungan Minggu dengan Jam Kurang Belajar</t>
  </si>
  <si>
    <t>Komentar</t>
  </si>
  <si>
    <t>Latihan dan konsistensi terhadap jadwal yang dibuat merupakan kunci sukses. Terima kasih atas format MB24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</si>
</sst>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FF0000"/>
      <name val="Arial"/>
    </font>
    <font>
      <sz val="8"/>
      <color rgb="FF0000FF"/>
      <name val="Arial"/>
    </font>
    <font>
      <sz val="12"/>
      <color rgb="FFFF0000"/>
      <name val="Arial"/>
    </font>
    <font>
      <b/>
      <sz val="9"/>
      <color rgb="FFFF0000"/>
      <name val="Arial"/>
    </font>
    <font>
      <sz val="11"/>
      <color theme="1"/>
      <name val="Arial"/>
      <family val="2"/>
    </font>
    <font>
      <sz val="9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37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/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11" fillId="0" borderId="51" xfId="0" applyFont="1" applyBorder="1" applyAlignment="1">
      <alignment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5" fillId="0" borderId="0" xfId="0" applyFont="1"/>
    <xf numFmtId="0" fontId="2" fillId="0" borderId="1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2" xfId="0" quotePrefix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5" fillId="0" borderId="0" xfId="0" applyFont="1" applyBorder="1"/>
    <xf numFmtId="0" fontId="1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0" fontId="16" fillId="0" borderId="0" xfId="0" applyFont="1" applyBorder="1"/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/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9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0" fillId="0" borderId="1" xfId="0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right" indent="5"/>
    </xf>
    <xf numFmtId="0" fontId="22" fillId="0" borderId="0" xfId="0" applyFont="1" applyFill="1"/>
    <xf numFmtId="0" fontId="21" fillId="0" borderId="0" xfId="0" applyFont="1" applyFill="1"/>
    <xf numFmtId="0" fontId="8" fillId="0" borderId="0" xfId="0" applyFont="1" applyFill="1"/>
    <xf numFmtId="0" fontId="24" fillId="0" borderId="0" xfId="0" applyFont="1" applyFill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Komentar!$C$5:$C$20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Komentar!$D$5:$D$20</c:f>
              <c:numCache>
                <c:formatCode>0.0</c:formatCode>
                <c:ptCount val="16"/>
                <c:pt idx="0">
                  <c:v>19</c:v>
                </c:pt>
                <c:pt idx="1">
                  <c:v>10.5</c:v>
                </c:pt>
                <c:pt idx="2">
                  <c:v>9</c:v>
                </c:pt>
                <c:pt idx="3">
                  <c:v>15</c:v>
                </c:pt>
                <c:pt idx="4">
                  <c:v>23</c:v>
                </c:pt>
                <c:pt idx="5">
                  <c:v>14</c:v>
                </c:pt>
                <c:pt idx="6">
                  <c:v>4.5</c:v>
                </c:pt>
                <c:pt idx="7">
                  <c:v>3</c:v>
                </c:pt>
                <c:pt idx="8">
                  <c:v>6.5</c:v>
                </c:pt>
                <c:pt idx="9">
                  <c:v>7.5</c:v>
                </c:pt>
                <c:pt idx="10">
                  <c:v>5</c:v>
                </c:pt>
                <c:pt idx="11">
                  <c:v>4.5</c:v>
                </c:pt>
                <c:pt idx="12">
                  <c:v>2</c:v>
                </c:pt>
                <c:pt idx="13">
                  <c:v>3</c:v>
                </c:pt>
                <c:pt idx="14">
                  <c:v>6.5</c:v>
                </c:pt>
                <c:pt idx="1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644744"/>
        <c:axId val="536642392"/>
      </c:lineChart>
      <c:catAx>
        <c:axId val="53664474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Minggu ke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6642392"/>
        <c:crosses val="autoZero"/>
        <c:auto val="1"/>
        <c:lblAlgn val="ctr"/>
        <c:lblOffset val="100"/>
        <c:noMultiLvlLbl val="1"/>
      </c:catAx>
      <c:valAx>
        <c:axId val="5366423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Jam Kurang Belajar Per minggu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36644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663575</xdr:colOff>
      <xdr:row>3</xdr:row>
      <xdr:rowOff>25400</xdr:rowOff>
    </xdr:from>
    <xdr:to>
      <xdr:col>10</xdr:col>
      <xdr:colOff>587375</xdr:colOff>
      <xdr:row>19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44450</xdr:colOff>
      <xdr:row>3</xdr:row>
      <xdr:rowOff>31748</xdr:rowOff>
    </xdr:from>
    <xdr:to>
      <xdr:col>14</xdr:col>
      <xdr:colOff>23772</xdr:colOff>
      <xdr:row>18</xdr:row>
      <xdr:rowOff>142875</xdr:rowOff>
    </xdr:to>
    <xdr:pic>
      <xdr:nvPicPr>
        <xdr:cNvPr id="2" name="Picture 1" descr="Photo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075" y="603248"/>
          <a:ext cx="2265322" cy="2968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585787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585787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585787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747712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1071562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5857875" y="2686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5857875" y="2686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5857875" y="2686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5857875" y="2686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5857875" y="2686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5857875" y="2000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58578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58578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58578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58578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2002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381952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54387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705802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8677275" y="40576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3" name="Right Arrow 22"/>
        <xdr:cNvSpPr/>
      </xdr:nvSpPr>
      <xdr:spPr>
        <a:xfrm>
          <a:off x="2206625" y="7016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3832225" y="542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5457825" y="542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7083425" y="542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7" name="Right Arrow 26"/>
        <xdr:cNvSpPr/>
      </xdr:nvSpPr>
      <xdr:spPr>
        <a:xfrm>
          <a:off x="8709025" y="542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8" name="Right Arrow 27"/>
        <xdr:cNvSpPr/>
      </xdr:nvSpPr>
      <xdr:spPr>
        <a:xfrm>
          <a:off x="2206625" y="7016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3832225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5457825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7083425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2" name="Right Arrow 31"/>
        <xdr:cNvSpPr/>
      </xdr:nvSpPr>
      <xdr:spPr>
        <a:xfrm>
          <a:off x="8709025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254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0928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79216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7409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254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0928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79216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7409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254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0928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79216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7409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254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0928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79216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7409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254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0928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79216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7409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254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0928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79216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7409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254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0928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79216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7409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254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0928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79216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7409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254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0928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79216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7409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254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0928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79216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7409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254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0928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79216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7409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254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0928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79216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7409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435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44831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63214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8150225" y="2203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9969500" y="2203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435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44831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63214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8150225" y="2889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9969500" y="2889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435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44831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63214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8150225" y="42608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9969500" y="42608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435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44831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63214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8150225" y="56324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9969500" y="56324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435225" y="70072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44831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63214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8150225" y="70040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9969500" y="70040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435225" y="74644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44831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63214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8150225" y="74612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9969500" y="74612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opLeftCell="A28" zoomScale="125" zoomScaleNormal="125" zoomScalePageLayoutView="125" workbookViewId="0">
      <selection activeCell="I3" sqref="I3"/>
    </sheetView>
  </sheetViews>
  <sheetFormatPr defaultColWidth="8.85546875" defaultRowHeight="15" x14ac:dyDescent="0.25"/>
  <cols>
    <col min="2" max="2" width="4.7109375" customWidth="1"/>
    <col min="4" max="4" width="33.7109375" customWidth="1"/>
    <col min="5" max="5" width="13.7109375" customWidth="1"/>
    <col min="6" max="9" width="13.42578125" customWidth="1"/>
    <col min="10" max="11" width="7.28515625" customWidth="1"/>
  </cols>
  <sheetData>
    <row r="2" spans="2:11" x14ac:dyDescent="0.25">
      <c r="B2" s="137" t="s">
        <v>33</v>
      </c>
      <c r="C2" s="137"/>
      <c r="D2" s="137"/>
      <c r="E2" s="137"/>
      <c r="F2" s="137"/>
      <c r="G2" s="137"/>
      <c r="H2" s="137"/>
      <c r="I2" s="137"/>
      <c r="J2" s="137"/>
      <c r="K2" s="137"/>
    </row>
    <row r="3" spans="2:11" ht="15.75" thickBot="1" x14ac:dyDescent="0.3">
      <c r="B3" s="21" t="s">
        <v>42</v>
      </c>
      <c r="C3" s="22"/>
      <c r="D3" s="22"/>
      <c r="E3" s="22"/>
      <c r="F3" s="22"/>
      <c r="G3" s="22"/>
      <c r="H3" s="22"/>
      <c r="I3" s="23" t="s">
        <v>70</v>
      </c>
      <c r="J3" s="24"/>
      <c r="K3" s="24"/>
    </row>
    <row r="4" spans="2:11" ht="15.75" thickBot="1" x14ac:dyDescent="0.3">
      <c r="B4" s="35" t="s">
        <v>0</v>
      </c>
      <c r="C4" s="35" t="s">
        <v>34</v>
      </c>
      <c r="D4" s="42" t="s">
        <v>35</v>
      </c>
      <c r="E4" s="43" t="s">
        <v>36</v>
      </c>
      <c r="F4" s="44" t="s">
        <v>37</v>
      </c>
      <c r="G4" s="43" t="s">
        <v>38</v>
      </c>
      <c r="H4" s="44" t="s">
        <v>39</v>
      </c>
      <c r="I4" s="43" t="s">
        <v>40</v>
      </c>
      <c r="J4" s="135" t="s">
        <v>41</v>
      </c>
      <c r="K4" s="136"/>
    </row>
    <row r="5" spans="2:11" x14ac:dyDescent="0.25">
      <c r="B5" s="36">
        <v>1</v>
      </c>
      <c r="C5" s="36" t="s">
        <v>71</v>
      </c>
      <c r="D5" s="83" t="s">
        <v>72</v>
      </c>
      <c r="E5" s="45"/>
      <c r="F5" s="46" t="s">
        <v>73</v>
      </c>
      <c r="G5" s="45"/>
      <c r="H5" s="46"/>
      <c r="I5" s="45"/>
      <c r="J5" s="47"/>
      <c r="K5" s="48"/>
    </row>
    <row r="6" spans="2:11" x14ac:dyDescent="0.25">
      <c r="B6" s="36">
        <v>2</v>
      </c>
      <c r="C6" s="36" t="s">
        <v>78</v>
      </c>
      <c r="D6" s="84" t="s">
        <v>77</v>
      </c>
      <c r="E6" s="39" t="s">
        <v>96</v>
      </c>
      <c r="F6" s="40"/>
      <c r="G6" s="39" t="s">
        <v>79</v>
      </c>
      <c r="H6" s="40"/>
      <c r="I6" s="39"/>
      <c r="J6" s="38"/>
      <c r="K6" s="41"/>
    </row>
    <row r="7" spans="2:11" x14ac:dyDescent="0.25">
      <c r="B7" s="36">
        <v>3</v>
      </c>
      <c r="C7" s="36" t="s">
        <v>76</v>
      </c>
      <c r="D7" s="84" t="s">
        <v>74</v>
      </c>
      <c r="E7" s="39"/>
      <c r="F7" s="40"/>
      <c r="G7" s="39" t="s">
        <v>80</v>
      </c>
      <c r="H7" s="40"/>
      <c r="I7" s="39"/>
      <c r="J7" s="38"/>
      <c r="K7" s="41"/>
    </row>
    <row r="8" spans="2:11" x14ac:dyDescent="0.25">
      <c r="B8" s="36">
        <v>4</v>
      </c>
      <c r="C8" s="36" t="s">
        <v>75</v>
      </c>
      <c r="D8" s="84" t="s">
        <v>43</v>
      </c>
      <c r="E8" s="39"/>
      <c r="F8" s="40"/>
      <c r="G8" s="39"/>
      <c r="H8" s="40" t="s">
        <v>81</v>
      </c>
      <c r="I8" s="39"/>
      <c r="J8" s="38"/>
      <c r="K8" s="41"/>
    </row>
    <row r="9" spans="2:11" x14ac:dyDescent="0.25">
      <c r="B9" s="36">
        <v>5</v>
      </c>
      <c r="C9" s="36" t="s">
        <v>87</v>
      </c>
      <c r="D9" s="84" t="s">
        <v>90</v>
      </c>
      <c r="E9" s="39" t="s">
        <v>91</v>
      </c>
      <c r="F9" s="40"/>
      <c r="G9" s="39"/>
      <c r="H9" s="40"/>
      <c r="I9" s="39" t="s">
        <v>92</v>
      </c>
      <c r="J9" s="38"/>
      <c r="K9" s="41"/>
    </row>
    <row r="10" spans="2:11" x14ac:dyDescent="0.25">
      <c r="B10" s="36">
        <v>6</v>
      </c>
      <c r="C10" s="36" t="s">
        <v>89</v>
      </c>
      <c r="D10" s="84" t="s">
        <v>94</v>
      </c>
      <c r="E10" s="39" t="s">
        <v>93</v>
      </c>
      <c r="F10" s="40"/>
      <c r="G10" s="39"/>
      <c r="H10" s="40"/>
      <c r="I10" s="39"/>
      <c r="J10" s="38"/>
      <c r="K10" s="41"/>
    </row>
    <row r="11" spans="2:11" ht="15.75" thickBot="1" x14ac:dyDescent="0.3">
      <c r="B11" s="37">
        <v>7</v>
      </c>
      <c r="C11" s="37"/>
      <c r="D11" s="85" t="s">
        <v>88</v>
      </c>
      <c r="E11" s="49"/>
      <c r="F11" s="50" t="s">
        <v>95</v>
      </c>
      <c r="G11" s="49"/>
      <c r="H11" s="50"/>
      <c r="I11" s="49"/>
      <c r="J11" s="51"/>
      <c r="K11" s="52"/>
    </row>
    <row r="12" spans="2:11" ht="15.75" thickBot="1" x14ac:dyDescent="0.3">
      <c r="B12" s="37">
        <v>8</v>
      </c>
      <c r="C12" s="37"/>
      <c r="D12" s="85" t="s">
        <v>105</v>
      </c>
      <c r="E12" s="49"/>
      <c r="F12" s="50"/>
      <c r="G12" s="49"/>
      <c r="H12" s="50" t="s">
        <v>102</v>
      </c>
      <c r="I12" s="49" t="s">
        <v>106</v>
      </c>
      <c r="J12" s="51"/>
      <c r="K12" s="52"/>
    </row>
    <row r="13" spans="2:11" ht="15.75" thickBot="1" x14ac:dyDescent="0.3">
      <c r="B13" s="69" t="s">
        <v>54</v>
      </c>
      <c r="C13" s="70"/>
      <c r="D13" s="66" t="s">
        <v>44</v>
      </c>
      <c r="E13" s="43" t="s">
        <v>97</v>
      </c>
      <c r="F13" s="44" t="s">
        <v>100</v>
      </c>
      <c r="G13" s="43" t="s">
        <v>82</v>
      </c>
      <c r="H13" s="44" t="s">
        <v>103</v>
      </c>
      <c r="I13" s="43" t="s">
        <v>49</v>
      </c>
      <c r="J13" s="67"/>
      <c r="K13" s="68"/>
    </row>
    <row r="14" spans="2:11" ht="15.75" thickBot="1" x14ac:dyDescent="0.3">
      <c r="B14" s="71"/>
      <c r="C14" s="72"/>
      <c r="D14" s="61" t="s">
        <v>45</v>
      </c>
      <c r="E14" s="62" t="s">
        <v>84</v>
      </c>
      <c r="F14" s="63" t="s">
        <v>83</v>
      </c>
      <c r="G14" s="62" t="s">
        <v>84</v>
      </c>
      <c r="H14" s="63" t="s">
        <v>104</v>
      </c>
      <c r="I14" s="62" t="s">
        <v>50</v>
      </c>
      <c r="J14" s="64"/>
      <c r="K14" s="65"/>
    </row>
    <row r="15" spans="2:11" ht="15.75" thickBot="1" x14ac:dyDescent="0.3">
      <c r="B15" s="71"/>
      <c r="C15" s="72"/>
      <c r="D15" s="138" t="s">
        <v>46</v>
      </c>
      <c r="E15" s="139"/>
      <c r="F15" s="139"/>
      <c r="G15" s="139"/>
      <c r="H15" s="139"/>
      <c r="I15" s="139"/>
      <c r="J15" s="139"/>
      <c r="K15" s="136"/>
    </row>
    <row r="16" spans="2:11" x14ac:dyDescent="0.25">
      <c r="B16" s="71"/>
      <c r="C16" s="72"/>
      <c r="D16" s="31" t="s">
        <v>47</v>
      </c>
      <c r="E16" s="25" t="s">
        <v>50</v>
      </c>
      <c r="F16" s="32" t="s">
        <v>50</v>
      </c>
      <c r="G16" s="25" t="s">
        <v>50</v>
      </c>
      <c r="H16" s="32" t="s">
        <v>50</v>
      </c>
      <c r="I16" s="25" t="s">
        <v>50</v>
      </c>
      <c r="J16" s="33"/>
      <c r="K16" s="29"/>
    </row>
    <row r="17" spans="2:11" x14ac:dyDescent="0.25">
      <c r="B17" s="71"/>
      <c r="C17" s="72"/>
      <c r="D17" s="34" t="s">
        <v>98</v>
      </c>
      <c r="E17" s="26" t="s">
        <v>49</v>
      </c>
      <c r="F17" s="27" t="s">
        <v>49</v>
      </c>
      <c r="G17" s="26" t="s">
        <v>49</v>
      </c>
      <c r="H17" s="27" t="s">
        <v>49</v>
      </c>
      <c r="I17" s="26" t="s">
        <v>49</v>
      </c>
      <c r="J17" s="28"/>
      <c r="K17" s="30"/>
    </row>
    <row r="18" spans="2:11" x14ac:dyDescent="0.25">
      <c r="B18" s="71"/>
      <c r="C18" s="72"/>
      <c r="D18" s="34" t="s">
        <v>55</v>
      </c>
      <c r="E18" s="26" t="s">
        <v>99</v>
      </c>
      <c r="F18" s="27" t="s">
        <v>99</v>
      </c>
      <c r="G18" s="26" t="s">
        <v>51</v>
      </c>
      <c r="H18" s="27" t="s">
        <v>51</v>
      </c>
      <c r="I18" s="26" t="s">
        <v>107</v>
      </c>
      <c r="J18" s="28"/>
      <c r="K18" s="30"/>
    </row>
    <row r="19" spans="2:11" ht="15.75" thickBot="1" x14ac:dyDescent="0.3">
      <c r="B19" s="71"/>
      <c r="C19" s="72"/>
      <c r="D19" s="53" t="s">
        <v>48</v>
      </c>
      <c r="E19" s="54" t="s">
        <v>51</v>
      </c>
      <c r="F19" s="55" t="s">
        <v>51</v>
      </c>
      <c r="G19" s="54" t="s">
        <v>51</v>
      </c>
      <c r="H19" s="55" t="s">
        <v>51</v>
      </c>
      <c r="I19" s="54" t="s">
        <v>51</v>
      </c>
      <c r="J19" s="56"/>
      <c r="K19" s="57"/>
    </row>
    <row r="20" spans="2:11" ht="15.75" thickBot="1" x14ac:dyDescent="0.3">
      <c r="B20" s="73"/>
      <c r="C20" s="74"/>
      <c r="D20" s="58" t="s">
        <v>52</v>
      </c>
      <c r="E20" s="43" t="s">
        <v>53</v>
      </c>
      <c r="F20" s="44" t="s">
        <v>53</v>
      </c>
      <c r="G20" s="43" t="s">
        <v>53</v>
      </c>
      <c r="H20" s="44" t="s">
        <v>53</v>
      </c>
      <c r="I20" s="43" t="s">
        <v>53</v>
      </c>
      <c r="J20" s="59"/>
      <c r="K20" s="60"/>
    </row>
    <row r="21" spans="2:11" x14ac:dyDescent="0.25">
      <c r="D21">
        <f>5.5+6.5+6+3+1+2</f>
        <v>24</v>
      </c>
    </row>
    <row r="23" spans="2:11" x14ac:dyDescent="0.25">
      <c r="E23" s="96"/>
    </row>
  </sheetData>
  <mergeCells count="3">
    <mergeCell ref="J4:K4"/>
    <mergeCell ref="B2:K2"/>
    <mergeCell ref="D15:K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8" workbookViewId="0">
      <selection activeCell="AA29" sqref="AA2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141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1.5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1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2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6"/>
      <c r="E10" s="114">
        <f>D4+E5</f>
        <v>12</v>
      </c>
      <c r="F10" s="8" t="str">
        <f>IF(E10&gt;=I10,"-","+")</f>
        <v>-</v>
      </c>
      <c r="G10" s="13">
        <f>ABS(E10-I10)</f>
        <v>0</v>
      </c>
      <c r="H10" s="10" t="s">
        <v>3</v>
      </c>
      <c r="I10" s="12">
        <f>SUM(I4:I9)</f>
        <v>12</v>
      </c>
      <c r="J10" s="113"/>
      <c r="K10" s="114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6"/>
      <c r="Q10" s="114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13"/>
      <c r="W10" s="114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13"/>
      <c r="AC10" s="114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</v>
      </c>
      <c r="E11" s="147" t="str">
        <f>IF(E10&gt;I10," Jam Kurang Belajar",IF(E10&lt;I10,"Jam Kelebihan Belajar","Jadual Belajar Sesuai"))</f>
        <v>Jadual Belajar Sesuai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7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7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7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7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7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15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15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15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15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15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6"/>
      <c r="E19" s="114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6"/>
      <c r="K19" s="114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6"/>
      <c r="Q19" s="114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6"/>
      <c r="W19" s="114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6"/>
      <c r="AC19" s="114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2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1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0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6"/>
      <c r="E25" s="114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6"/>
      <c r="K25" s="114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6"/>
      <c r="Q25" s="114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6"/>
      <c r="W25" s="114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6"/>
      <c r="AC25" s="114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0.3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6"/>
      <c r="E31" s="114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6"/>
      <c r="K31" s="114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6"/>
      <c r="Q31" s="114">
        <f>Q27</f>
        <v>2</v>
      </c>
      <c r="R31" s="8" t="str">
        <f>IF(Q31&gt;=U31,"-","+")</f>
        <v>-</v>
      </c>
      <c r="S31" s="13">
        <f>ABS(Q31-U31)</f>
        <v>1.1000000000000001</v>
      </c>
      <c r="T31" s="10" t="s">
        <v>3</v>
      </c>
      <c r="U31" s="12">
        <f>SUM(U28:U30)</f>
        <v>0.89999999999999991</v>
      </c>
      <c r="V31" s="116"/>
      <c r="W31" s="114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6"/>
      <c r="AC31" s="114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1.1000000000000001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6"/>
      <c r="E33" s="76">
        <f>24</f>
        <v>24</v>
      </c>
      <c r="F33" s="77" t="str">
        <f>IF(E33&gt;=I33,"-","+")</f>
        <v>-</v>
      </c>
      <c r="G33" s="78">
        <f>ABS(E33-I33)</f>
        <v>0</v>
      </c>
      <c r="H33" s="79" t="s">
        <v>3</v>
      </c>
      <c r="I33" s="80">
        <f>I10+I13+I19+I25+I31</f>
        <v>24</v>
      </c>
      <c r="J33" s="116"/>
      <c r="K33" s="76">
        <f>24</f>
        <v>24</v>
      </c>
      <c r="L33" s="77" t="str">
        <f>IF(K33&gt;=O33,"-","+")</f>
        <v>-</v>
      </c>
      <c r="M33" s="78">
        <f>ABS(K33-O33)</f>
        <v>0.89999999999999858</v>
      </c>
      <c r="N33" s="79" t="s">
        <v>3</v>
      </c>
      <c r="O33" s="80">
        <f>O10+O13+O19+O25+O31</f>
        <v>23.1</v>
      </c>
      <c r="P33" s="116"/>
      <c r="Q33" s="76">
        <f>24</f>
        <v>24</v>
      </c>
      <c r="R33" s="77" t="str">
        <f>IF(Q33&gt;=U33,"-","+")</f>
        <v>+</v>
      </c>
      <c r="S33" s="78">
        <f>ABS(Q33-U33)</f>
        <v>0.39999999999999858</v>
      </c>
      <c r="T33" s="79" t="s">
        <v>3</v>
      </c>
      <c r="U33" s="80">
        <f>U10+U13+U19+U25+U31</f>
        <v>24.4</v>
      </c>
      <c r="V33" s="116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6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</v>
      </c>
      <c r="E34" s="148" t="str">
        <f>IF(D34&gt;0,"Jam Tak Sesuai Jadual","Jadual Sesuai 24 Jam")</f>
        <v>Jadual Sesuai 24 Jam</v>
      </c>
      <c r="F34" s="149"/>
      <c r="G34" s="149"/>
      <c r="H34" s="149"/>
      <c r="I34" s="150"/>
      <c r="J34" s="20">
        <f>IF(K33&gt;=O33,ABS(M33),ABS(M33))</f>
        <v>0.89999999999999858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</v>
      </c>
      <c r="E36" s="98" t="str">
        <f>E11</f>
        <v>Jadual Belajar Sesuai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1.1000000000000001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4" workbookViewId="0">
      <selection activeCell="AG41" sqref="AG41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0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0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1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1.5</v>
      </c>
      <c r="H10" s="10" t="s">
        <v>3</v>
      </c>
      <c r="I10" s="12">
        <f>SUM(I4:I9)</f>
        <v>10.5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3</v>
      </c>
      <c r="AF10" s="10" t="s">
        <v>3</v>
      </c>
      <c r="AG10" s="12">
        <f>SUM(AG4:AG9)</f>
        <v>6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1.5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3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1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2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+</v>
      </c>
      <c r="G25" s="13">
        <f>ABS(E25-I25)</f>
        <v>2</v>
      </c>
      <c r="H25" s="10" t="s">
        <v>3</v>
      </c>
      <c r="I25" s="12">
        <f>SUM(I22:I24)</f>
        <v>3</v>
      </c>
      <c r="J25" s="119"/>
      <c r="K25" s="123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2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0.89999999999999858</v>
      </c>
      <c r="N33" s="79" t="s">
        <v>3</v>
      </c>
      <c r="O33" s="80">
        <f>O10+O13+O19+O25+O31</f>
        <v>23.1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0.39999999999999858</v>
      </c>
      <c r="T33" s="79" t="s">
        <v>3</v>
      </c>
      <c r="U33" s="80">
        <f>U10+U13+U19+U25+U31</f>
        <v>23.6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5</v>
      </c>
      <c r="AF33" s="79" t="s">
        <v>3</v>
      </c>
      <c r="AG33" s="80">
        <f>AG10+AG13+AG19+AG25+AG31</f>
        <v>19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0.89999999999999858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5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1.5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3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2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4" workbookViewId="0">
      <selection activeCell="AG42" sqref="AG42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176</v>
      </c>
      <c r="F6" s="167"/>
      <c r="G6" s="167"/>
      <c r="H6" s="168"/>
      <c r="I6" s="15">
        <v>4</v>
      </c>
      <c r="J6" s="11" t="s">
        <v>4</v>
      </c>
      <c r="K6" s="166" t="s">
        <v>177</v>
      </c>
      <c r="L6" s="167"/>
      <c r="M6" s="167"/>
      <c r="N6" s="168"/>
      <c r="O6" s="15">
        <v>4</v>
      </c>
      <c r="P6" s="11" t="s">
        <v>4</v>
      </c>
      <c r="Q6" s="166" t="s">
        <v>178</v>
      </c>
      <c r="R6" s="167"/>
      <c r="S6" s="167"/>
      <c r="T6" s="168"/>
      <c r="U6" s="15">
        <v>4</v>
      </c>
      <c r="V6" s="11" t="s">
        <v>4</v>
      </c>
      <c r="W6" s="166" t="s">
        <v>178</v>
      </c>
      <c r="X6" s="167"/>
      <c r="Y6" s="167"/>
      <c r="Z6" s="168"/>
      <c r="AA6" s="15">
        <v>4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0</v>
      </c>
      <c r="J7" s="11" t="s">
        <v>5</v>
      </c>
      <c r="K7" s="166" t="s">
        <v>173</v>
      </c>
      <c r="L7" s="167"/>
      <c r="M7" s="167"/>
      <c r="N7" s="168"/>
      <c r="O7" s="15">
        <v>0</v>
      </c>
      <c r="P7" s="11" t="s">
        <v>5</v>
      </c>
      <c r="Q7" s="166" t="s">
        <v>12</v>
      </c>
      <c r="R7" s="167"/>
      <c r="S7" s="167"/>
      <c r="T7" s="168"/>
      <c r="U7" s="15">
        <v>0</v>
      </c>
      <c r="V7" s="11" t="s">
        <v>5</v>
      </c>
      <c r="W7" s="166" t="s">
        <v>12</v>
      </c>
      <c r="X7" s="167"/>
      <c r="Y7" s="167"/>
      <c r="Z7" s="168"/>
      <c r="AA7" s="15">
        <v>0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0</v>
      </c>
      <c r="J8" s="11" t="s">
        <v>6</v>
      </c>
      <c r="K8" s="166" t="s">
        <v>108</v>
      </c>
      <c r="L8" s="167"/>
      <c r="M8" s="167"/>
      <c r="N8" s="168"/>
      <c r="O8" s="15">
        <v>0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0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2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0.5</v>
      </c>
      <c r="H10" s="10" t="s">
        <v>3</v>
      </c>
      <c r="I10" s="12">
        <f>SUM(I4:I9)</f>
        <v>11.5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3</v>
      </c>
      <c r="N10" s="10" t="s">
        <v>3</v>
      </c>
      <c r="O10" s="12">
        <f>SUM(O4:O9)</f>
        <v>9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0.5</v>
      </c>
      <c r="T10" s="10" t="s">
        <v>3</v>
      </c>
      <c r="U10" s="12">
        <f>SUM(U4:U9)</f>
        <v>11.5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3</v>
      </c>
      <c r="AF10" s="10" t="s">
        <v>3</v>
      </c>
      <c r="AG10" s="12">
        <f>SUM(AG4:AG9)</f>
        <v>6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3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0.5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3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0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129</v>
      </c>
      <c r="AD22" s="167"/>
      <c r="AE22" s="167"/>
      <c r="AF22" s="168"/>
      <c r="AG22" s="15">
        <v>3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0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-</v>
      </c>
      <c r="G25" s="13">
        <f>ABS(E25-I25)</f>
        <v>1</v>
      </c>
      <c r="H25" s="10" t="s">
        <v>3</v>
      </c>
      <c r="I25" s="12">
        <f>SUM(I22:I24)</f>
        <v>0</v>
      </c>
      <c r="J25" s="119"/>
      <c r="K25" s="123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9"/>
      <c r="Q25" s="123">
        <f>Q21</f>
        <v>2</v>
      </c>
      <c r="R25" s="8" t="str">
        <f>IF(Q25&gt;=U25,"-","+")</f>
        <v>-</v>
      </c>
      <c r="S25" s="13">
        <f>ABS(Q25-U25)</f>
        <v>0</v>
      </c>
      <c r="T25" s="10" t="s">
        <v>3</v>
      </c>
      <c r="U25" s="12">
        <f>SUM(U22:U24)</f>
        <v>2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0</v>
      </c>
      <c r="AF25" s="10" t="s">
        <v>3</v>
      </c>
      <c r="AG25" s="12">
        <f>SUM(AG22:AG24)</f>
        <v>4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 xml:space="preserve"> Jam Tersisa dari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</v>
      </c>
      <c r="Q26" s="147" t="str">
        <f>IF(Q25&gt;U25," Jam Tersisa dari Main",IF(Q25&lt;U25,"Jam Kelebihan Main","Jadual Main/Kerja Sesuai"))</f>
        <v>Jadual Main/Kerja Sesuai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0</v>
      </c>
      <c r="AC26" s="147" t="str">
        <f>IF(AC25&gt;AG25," Jam Tersisa dari Main",IF(AC25&lt;AG25,"Jam Kelebihan Main","Jadual Main/Kerja Sesuai"))</f>
        <v>Jadual Main/Kerja Sesuai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0.3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1.2</v>
      </c>
      <c r="AF31" s="10" t="s">
        <v>3</v>
      </c>
      <c r="AG31" s="12">
        <f>SUM(AG28:AG30)</f>
        <v>0.8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1.2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1.5</v>
      </c>
      <c r="H33" s="79" t="s">
        <v>3</v>
      </c>
      <c r="I33" s="80">
        <f>I10+I13+I19+I25+I31</f>
        <v>22.5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2.8999999999999986</v>
      </c>
      <c r="N33" s="79" t="s">
        <v>3</v>
      </c>
      <c r="O33" s="80">
        <f>O10+O13+O19+O25+O31</f>
        <v>21.1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1.3999999999999986</v>
      </c>
      <c r="T33" s="79" t="s">
        <v>3</v>
      </c>
      <c r="U33" s="80">
        <f>U10+U13+U19+U25+U31</f>
        <v>22.6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4.1999999999999993</v>
      </c>
      <c r="AF33" s="79" t="s">
        <v>3</v>
      </c>
      <c r="AG33" s="80">
        <f>AG10+AG13+AG19+AG25+AG31</f>
        <v>19.8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1.5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2.8999999999999986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1.3999999999999986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4.1999999999999993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3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0.5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3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 xml:space="preserve"> Jam Tersisa dari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</v>
      </c>
      <c r="Q39" s="75" t="str">
        <f>Q26</f>
        <v>Jadual Main/Kerja Sesuai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0</v>
      </c>
      <c r="AC39" s="98" t="str">
        <f>AC26</f>
        <v>Jadual Main/Kerja Sesuai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1.2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4" workbookViewId="0">
      <selection activeCell="N39" sqref="N3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2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0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1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+</v>
      </c>
      <c r="G10" s="13">
        <f>ABS(E10-I10)</f>
        <v>0.5</v>
      </c>
      <c r="H10" s="10" t="s">
        <v>3</v>
      </c>
      <c r="I10" s="12">
        <f>SUM(I4:I9)</f>
        <v>12.5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3</v>
      </c>
      <c r="AF10" s="10" t="s">
        <v>3</v>
      </c>
      <c r="AG10" s="12">
        <f>SUM(AG4:AG9)</f>
        <v>6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>Jam Kelebihan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3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0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1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0</v>
      </c>
      <c r="J23" s="11" t="s">
        <v>5</v>
      </c>
      <c r="K23" s="166" t="s">
        <v>136</v>
      </c>
      <c r="L23" s="167"/>
      <c r="M23" s="167"/>
      <c r="N23" s="168"/>
      <c r="O23" s="15">
        <v>1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119"/>
      <c r="K25" s="123">
        <v>1</v>
      </c>
      <c r="L25" s="8" t="str">
        <f>IF(K25&gt;=O25,"-","+")</f>
        <v>-</v>
      </c>
      <c r="M25" s="13">
        <f>ABS(K25-O25)</f>
        <v>0</v>
      </c>
      <c r="N25" s="10" t="s">
        <v>3</v>
      </c>
      <c r="O25" s="12">
        <f>SUM(O22:O24)</f>
        <v>1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0</v>
      </c>
      <c r="K26" s="147" t="str">
        <f>IF(K25&gt;O25," Jam Tersisa dari Main",IF(K25&lt;O25,"Jam Kelebihan Main","Jadual Main/Kerja Sesuai"))</f>
        <v>Jadual Main/Kerja Sesuai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179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1.8999999999999986</v>
      </c>
      <c r="N33" s="79" t="s">
        <v>3</v>
      </c>
      <c r="O33" s="80">
        <f>O10+O13+O19+O25+O31</f>
        <v>22.1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0.39999999999999858</v>
      </c>
      <c r="T33" s="79" t="s">
        <v>3</v>
      </c>
      <c r="U33" s="80">
        <f>U10+U13+U19+U25+U31</f>
        <v>23.6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5</v>
      </c>
      <c r="AF33" s="79" t="s">
        <v>3</v>
      </c>
      <c r="AG33" s="80">
        <f>AG10+AG13+AG19+AG25+AG31</f>
        <v>19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1.8999999999999986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5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>Jam Kelebihan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3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0</v>
      </c>
      <c r="K39" s="75" t="str">
        <f>K26</f>
        <v>Jadual Main/Kerja Sesuai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1" workbookViewId="0">
      <selection activeCell="AF37" sqref="AF37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20" t="s">
        <v>12</v>
      </c>
      <c r="F6" s="121"/>
      <c r="G6" s="121"/>
      <c r="H6" s="122"/>
      <c r="I6" s="15">
        <v>2</v>
      </c>
      <c r="J6" s="11" t="s">
        <v>4</v>
      </c>
      <c r="K6" s="166" t="s">
        <v>12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20" t="s">
        <v>108</v>
      </c>
      <c r="F7" s="121"/>
      <c r="G7" s="121"/>
      <c r="H7" s="122"/>
      <c r="I7" s="15">
        <v>2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64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/>
      <c r="F9" s="167"/>
      <c r="G9" s="167"/>
      <c r="H9" s="168"/>
      <c r="I9" s="15"/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180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0.5</v>
      </c>
      <c r="H10" s="10" t="s">
        <v>3</v>
      </c>
      <c r="I10" s="12">
        <f>SUM(I4:I9)</f>
        <v>11.5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0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181</v>
      </c>
      <c r="AD22" s="167"/>
      <c r="AE22" s="167"/>
      <c r="AF22" s="168"/>
      <c r="AG22" s="15">
        <v>2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0</v>
      </c>
      <c r="J23" s="11" t="s">
        <v>5</v>
      </c>
      <c r="K23" s="166" t="s">
        <v>136</v>
      </c>
      <c r="L23" s="167"/>
      <c r="M23" s="167"/>
      <c r="N23" s="168"/>
      <c r="O23" s="15">
        <v>1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119"/>
      <c r="K25" s="123">
        <v>1</v>
      </c>
      <c r="L25" s="8" t="str">
        <f>IF(K25&gt;=O25,"-","+")</f>
        <v>-</v>
      </c>
      <c r="M25" s="13">
        <f>ABS(K25-O25)</f>
        <v>0</v>
      </c>
      <c r="N25" s="10" t="s">
        <v>3</v>
      </c>
      <c r="O25" s="12">
        <f>SUM(O22:O24)</f>
        <v>1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0</v>
      </c>
      <c r="K26" s="147" t="str">
        <f>IF(K25&gt;O25," Jam Tersisa dari Main",IF(K25&lt;O25,"Jam Kelebihan Main","Jadual Main/Kerja Sesuai"))</f>
        <v>Jadual Main/Kerja Sesuai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182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179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1.8999999999999986</v>
      </c>
      <c r="N33" s="79" t="s">
        <v>3</v>
      </c>
      <c r="O33" s="80">
        <f>O10+O13+O19+O25+O31</f>
        <v>22.1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0.39999999999999858</v>
      </c>
      <c r="T33" s="79" t="s">
        <v>3</v>
      </c>
      <c r="U33" s="80">
        <f>U10+U13+U19+U25+U31</f>
        <v>23.6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1.8999999999999986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0</v>
      </c>
      <c r="K39" s="75" t="str">
        <f>K26</f>
        <v>Jadual Main/Kerja Sesuai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6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K6:N6"/>
    <mergeCell ref="Q6:T6"/>
    <mergeCell ref="W6:Z6"/>
    <mergeCell ref="AC6:AF6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3" workbookViewId="0">
      <selection activeCell="Q30" sqref="Q30:T30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20" t="s">
        <v>12</v>
      </c>
      <c r="F6" s="121"/>
      <c r="G6" s="121"/>
      <c r="H6" s="122"/>
      <c r="I6" s="15">
        <v>2</v>
      </c>
      <c r="J6" s="11" t="s">
        <v>4</v>
      </c>
      <c r="K6" s="166" t="s">
        <v>12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20" t="s">
        <v>108</v>
      </c>
      <c r="F7" s="121"/>
      <c r="G7" s="121"/>
      <c r="H7" s="122"/>
      <c r="I7" s="15">
        <v>2.5</v>
      </c>
      <c r="J7" s="11" t="s">
        <v>5</v>
      </c>
      <c r="K7" s="166" t="s">
        <v>183</v>
      </c>
      <c r="L7" s="167"/>
      <c r="M7" s="167"/>
      <c r="N7" s="168"/>
      <c r="O7" s="15">
        <v>3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64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/>
      <c r="F9" s="167"/>
      <c r="G9" s="167"/>
      <c r="H9" s="168"/>
      <c r="I9" s="15"/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180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0</v>
      </c>
      <c r="H10" s="10" t="s">
        <v>3</v>
      </c>
      <c r="I10" s="12">
        <f>SUM(I4:I9)</f>
        <v>12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0</v>
      </c>
      <c r="N10" s="10" t="s">
        <v>3</v>
      </c>
      <c r="O10" s="12">
        <f>SUM(O4:O9)</f>
        <v>12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</v>
      </c>
      <c r="E11" s="147" t="str">
        <f>IF(E10&gt;I10," Jam Kurang Belajar",IF(E10&lt;I10,"Jam Kelebihan Belajar","Jadual Belajar Sesuai"))</f>
        <v>Jadual Belajar Sesuai</v>
      </c>
      <c r="F11" s="147"/>
      <c r="G11" s="147"/>
      <c r="H11" s="147"/>
      <c r="I11" s="147"/>
      <c r="J11" s="5">
        <f>IF(K10&gt;=O10,ABS(M10),(M10))</f>
        <v>0</v>
      </c>
      <c r="K11" s="147" t="str">
        <f>IF(K10&gt;O10," Jam Kurang Belajar",IF(K10&lt;O10,"Jam Kelebihan Belajar","Jadual Belajar Sesuai"))</f>
        <v>Jadual Belajar Sesuai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0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181</v>
      </c>
      <c r="AD22" s="167"/>
      <c r="AE22" s="167"/>
      <c r="AF22" s="168"/>
      <c r="AG22" s="15">
        <v>2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0</v>
      </c>
      <c r="J23" s="11" t="s">
        <v>5</v>
      </c>
      <c r="K23" s="166" t="s">
        <v>136</v>
      </c>
      <c r="L23" s="167"/>
      <c r="M23" s="167"/>
      <c r="N23" s="168"/>
      <c r="O23" s="15">
        <v>1</v>
      </c>
      <c r="P23" s="11" t="s">
        <v>5</v>
      </c>
      <c r="Q23" s="166" t="s">
        <v>184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119"/>
      <c r="K25" s="123">
        <v>1</v>
      </c>
      <c r="L25" s="8" t="str">
        <f>IF(K25&gt;=O25,"-","+")</f>
        <v>-</v>
      </c>
      <c r="M25" s="13">
        <f>ABS(K25-O25)</f>
        <v>0</v>
      </c>
      <c r="N25" s="10" t="s">
        <v>3</v>
      </c>
      <c r="O25" s="12">
        <f>SUM(O22:O24)</f>
        <v>1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0</v>
      </c>
      <c r="K26" s="147" t="str">
        <f>IF(K25&gt;O25," Jam Tersisa dari Main",IF(K25&lt;O25,"Jam Kelebihan Main","Jadual Main/Kerja Sesuai"))</f>
        <v>Jadual Main/Kerja Sesuai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182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179</v>
      </c>
      <c r="L29" s="167"/>
      <c r="M29" s="167"/>
      <c r="N29" s="168"/>
      <c r="O29" s="15">
        <v>0.3</v>
      </c>
      <c r="P29" s="11" t="s">
        <v>5</v>
      </c>
      <c r="Q29" s="166" t="s">
        <v>185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</v>
      </c>
      <c r="H33" s="79" t="s">
        <v>3</v>
      </c>
      <c r="I33" s="80">
        <f>I10+I13+I19+I25+I31</f>
        <v>24</v>
      </c>
      <c r="J33" s="119"/>
      <c r="K33" s="76">
        <f>24</f>
        <v>24</v>
      </c>
      <c r="L33" s="77" t="str">
        <f>IF(K33&gt;=O33,"-","+")</f>
        <v>-</v>
      </c>
      <c r="M33" s="78">
        <f>ABS(K33-O33)</f>
        <v>0.89999999999999858</v>
      </c>
      <c r="N33" s="79" t="s">
        <v>3</v>
      </c>
      <c r="O33" s="80">
        <f>O10+O13+O19+O25+O31</f>
        <v>23.1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0.39999999999999858</v>
      </c>
      <c r="T33" s="79" t="s">
        <v>3</v>
      </c>
      <c r="U33" s="80">
        <f>U10+U13+U19+U25+U31</f>
        <v>23.6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</v>
      </c>
      <c r="E34" s="148" t="str">
        <f>IF(D34&gt;0,"Jam Tak Sesuai Jadual","Jadual Sesuai 24 Jam")</f>
        <v>Jadual Sesuai 24 Jam</v>
      </c>
      <c r="F34" s="149"/>
      <c r="G34" s="149"/>
      <c r="H34" s="149"/>
      <c r="I34" s="150"/>
      <c r="J34" s="20">
        <f>IF(K33&gt;=O33,ABS(M33),ABS(M33))</f>
        <v>0.89999999999999858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</v>
      </c>
      <c r="E36" s="98" t="str">
        <f>E11</f>
        <v>Jadual Belajar Sesuai</v>
      </c>
      <c r="F36" s="98"/>
      <c r="G36" s="98"/>
      <c r="H36" s="98"/>
      <c r="I36" s="75"/>
      <c r="J36" s="98">
        <f>J11</f>
        <v>0</v>
      </c>
      <c r="K36" s="98" t="str">
        <f>K11</f>
        <v>Jadual Belajar Sesuai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0</v>
      </c>
      <c r="K39" s="75" t="str">
        <f>K26</f>
        <v>Jadual Main/Kerja Sesuai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6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K6:N6"/>
    <mergeCell ref="Q6:T6"/>
    <mergeCell ref="W6:Z6"/>
    <mergeCell ref="AC6:AF6"/>
    <mergeCell ref="K7:N7"/>
    <mergeCell ref="Q7:T7"/>
    <mergeCell ref="W7:Z7"/>
    <mergeCell ref="K5:N5"/>
    <mergeCell ref="Q5:T5"/>
    <mergeCell ref="W5:Z5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C7:AF7"/>
    <mergeCell ref="E8:H8"/>
    <mergeCell ref="K8:N8"/>
    <mergeCell ref="Q8:T8"/>
    <mergeCell ref="W8:Z8"/>
    <mergeCell ref="AC8:AF8"/>
    <mergeCell ref="A5:A9"/>
    <mergeCell ref="B5:C9"/>
    <mergeCell ref="E5:H5"/>
    <mergeCell ref="E9:H9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3" workbookViewId="0">
      <selection activeCell="AB29" sqref="AB2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141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1.5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1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2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0</v>
      </c>
      <c r="H10" s="10" t="s">
        <v>3</v>
      </c>
      <c r="I10" s="12">
        <f>SUM(I4:I9)</f>
        <v>12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</v>
      </c>
      <c r="E11" s="147" t="str">
        <f>IF(E10&gt;I10," Jam Kurang Belajar",IF(E10&lt;I10,"Jam Kelebihan Belajar","Jadual Belajar Sesuai"))</f>
        <v>Jadual Belajar Sesuai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2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1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0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9"/>
      <c r="K25" s="123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0.3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1.1000000000000001</v>
      </c>
      <c r="T31" s="10" t="s">
        <v>3</v>
      </c>
      <c r="U31" s="12">
        <f>SUM(U28:U30)</f>
        <v>0.89999999999999991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1.1000000000000001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</v>
      </c>
      <c r="H33" s="79" t="s">
        <v>3</v>
      </c>
      <c r="I33" s="80">
        <f>I10+I13+I19+I25+I31</f>
        <v>24</v>
      </c>
      <c r="J33" s="119"/>
      <c r="K33" s="76">
        <f>24</f>
        <v>24</v>
      </c>
      <c r="L33" s="77" t="str">
        <f>IF(K33&gt;=O33,"-","+")</f>
        <v>-</v>
      </c>
      <c r="M33" s="78">
        <f>ABS(K33-O33)</f>
        <v>0.89999999999999858</v>
      </c>
      <c r="N33" s="79" t="s">
        <v>3</v>
      </c>
      <c r="O33" s="80">
        <f>O10+O13+O19+O25+O31</f>
        <v>23.1</v>
      </c>
      <c r="P33" s="119"/>
      <c r="Q33" s="76">
        <f>24</f>
        <v>24</v>
      </c>
      <c r="R33" s="77" t="str">
        <f>IF(Q33&gt;=U33,"-","+")</f>
        <v>+</v>
      </c>
      <c r="S33" s="78">
        <f>ABS(Q33-U33)</f>
        <v>0.39999999999999858</v>
      </c>
      <c r="T33" s="79" t="s">
        <v>3</v>
      </c>
      <c r="U33" s="80">
        <f>U10+U13+U19+U25+U31</f>
        <v>24.4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</v>
      </c>
      <c r="E34" s="148" t="str">
        <f>IF(D34&gt;0,"Jam Tak Sesuai Jadual","Jadual Sesuai 24 Jam")</f>
        <v>Jadual Sesuai 24 Jam</v>
      </c>
      <c r="F34" s="149"/>
      <c r="G34" s="149"/>
      <c r="H34" s="149"/>
      <c r="I34" s="150"/>
      <c r="J34" s="20">
        <f>IF(K33&gt;=O33,ABS(M33),ABS(M33))</f>
        <v>0.89999999999999858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</v>
      </c>
      <c r="E36" s="98" t="str">
        <f>E11</f>
        <v>Jadual Belajar Sesuai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1.1000000000000001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5" workbookViewId="0">
      <selection activeCell="AG9" sqref="AG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 t="s">
        <v>122</v>
      </c>
      <c r="AI5" s="155" t="s">
        <v>123</v>
      </c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1</v>
      </c>
      <c r="V6" s="11" t="s">
        <v>4</v>
      </c>
      <c r="W6" s="166" t="s">
        <v>154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2</v>
      </c>
      <c r="J7" s="11" t="s">
        <v>5</v>
      </c>
      <c r="K7" s="166" t="s">
        <v>144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1</v>
      </c>
      <c r="V7" s="11" t="s">
        <v>5</v>
      </c>
      <c r="W7" s="166" t="s">
        <v>12</v>
      </c>
      <c r="X7" s="167"/>
      <c r="Y7" s="167"/>
      <c r="Z7" s="168"/>
      <c r="AA7" s="15">
        <v>0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3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142</v>
      </c>
      <c r="F9" s="167"/>
      <c r="G9" s="167"/>
      <c r="H9" s="168"/>
      <c r="I9" s="15"/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149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-</v>
      </c>
      <c r="G10" s="13">
        <f>ABS(E10-I10)</f>
        <v>0.5</v>
      </c>
      <c r="H10" s="10" t="s">
        <v>3</v>
      </c>
      <c r="I10" s="12">
        <f>SUM(I4:I9)</f>
        <v>11.5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-</v>
      </c>
      <c r="S10" s="13">
        <f>ABS(Q10-U10)</f>
        <v>1.5</v>
      </c>
      <c r="T10" s="10" t="s">
        <v>3</v>
      </c>
      <c r="U10" s="12">
        <f>SUM(U4:U9)</f>
        <v>9.5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3</v>
      </c>
      <c r="Z10" s="10" t="s">
        <v>3</v>
      </c>
      <c r="AA10" s="12">
        <f>SUM(AA4:AA9)</f>
        <v>8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2</v>
      </c>
      <c r="AF10" s="10" t="s">
        <v>3</v>
      </c>
      <c r="AG10" s="12">
        <f>SUM(AG4:AG9)</f>
        <v>7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3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2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 t="s">
        <v>129</v>
      </c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 t="s">
        <v>130</v>
      </c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0</v>
      </c>
      <c r="AB22" s="11" t="s">
        <v>4</v>
      </c>
      <c r="AC22" s="166" t="s">
        <v>150</v>
      </c>
      <c r="AD22" s="167"/>
      <c r="AE22" s="167"/>
      <c r="AF22" s="168"/>
      <c r="AG22" s="15">
        <v>0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1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3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9"/>
      <c r="K25" s="123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-</v>
      </c>
      <c r="Y25" s="13">
        <f>ABS(W25-AA25)</f>
        <v>0</v>
      </c>
      <c r="Z25" s="10" t="s">
        <v>3</v>
      </c>
      <c r="AA25" s="12">
        <f>SUM(AA22:AA24)</f>
        <v>2</v>
      </c>
      <c r="AB25" s="119"/>
      <c r="AC25" s="123">
        <f>AC21</f>
        <v>4</v>
      </c>
      <c r="AD25" s="8" t="str">
        <f>IF(AC25&gt;=AG25,"-","+")</f>
        <v>+</v>
      </c>
      <c r="AE25" s="13">
        <f>ABS(AC25-AG25)</f>
        <v>1</v>
      </c>
      <c r="AF25" s="10" t="s">
        <v>3</v>
      </c>
      <c r="AG25" s="12">
        <f>SUM(AG22:AG24)</f>
        <v>5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0</v>
      </c>
      <c r="W26" s="147" t="str">
        <f>IF(W25&gt;AA25," Jam Tersisa dari Main",IF(W25&lt;AA25,"Jam Kelebihan Main","Jadual Main/Kerja Sesuai"))</f>
        <v>Jadual Main/Kerja Sesuai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>Jam Kelebihan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1.5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0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0.5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0.19999999999999996</v>
      </c>
      <c r="N31" s="10" t="s">
        <v>3</v>
      </c>
      <c r="O31" s="12">
        <f>SUM(O28:O30)</f>
        <v>1.8</v>
      </c>
      <c r="P31" s="119"/>
      <c r="Q31" s="123">
        <f>Q27</f>
        <v>2</v>
      </c>
      <c r="R31" s="8" t="str">
        <f>IF(Q31&gt;=U31,"-","+")</f>
        <v>+</v>
      </c>
      <c r="S31" s="13">
        <f>ABS(Q31-U31)</f>
        <v>0.5</v>
      </c>
      <c r="T31" s="10" t="s">
        <v>3</v>
      </c>
      <c r="U31" s="12">
        <f>SUM(U28:U30)</f>
        <v>2.5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0.5</v>
      </c>
      <c r="Z31" s="10" t="s">
        <v>3</v>
      </c>
      <c r="AA31" s="12">
        <f>SUM(AA28:AA30)</f>
        <v>1.5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1.5</v>
      </c>
      <c r="AF31" s="10" t="s">
        <v>3</v>
      </c>
      <c r="AG31" s="12">
        <f>SUM(AG28:AG30)</f>
        <v>0.5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0.19999999999999996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0.5</v>
      </c>
      <c r="Q32" s="147" t="str">
        <f>IF(Q31&gt;U31,"Jam Tersimpan dr Jalan",IF(Q31&lt;U31,"Jam Kelebihan Di Jalan","Jadual Perjalanan sesuai"))</f>
        <v>Jam Kelebihan Di Jalan</v>
      </c>
      <c r="R32" s="147"/>
      <c r="S32" s="147"/>
      <c r="T32" s="147"/>
      <c r="U32" s="147"/>
      <c r="V32" s="5">
        <f>IF(W31&gt;=AA31,ABS(Y31),ABS(Y31))</f>
        <v>0.5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1.5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0.19999999999999929</v>
      </c>
      <c r="N33" s="79" t="s">
        <v>3</v>
      </c>
      <c r="O33" s="80">
        <f>O10+O13+O19+O25+O31</f>
        <v>23.8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0.5</v>
      </c>
      <c r="T33" s="79" t="s">
        <v>3</v>
      </c>
      <c r="U33" s="80">
        <f>U10+U13+U19+U25+U31</f>
        <v>23.5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3.5</v>
      </c>
      <c r="Z33" s="79" t="s">
        <v>3</v>
      </c>
      <c r="AA33" s="80">
        <f>AA10+AA13+AA19+AA25+AA31</f>
        <v>20.5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2.5</v>
      </c>
      <c r="AF33" s="79" t="s">
        <v>3</v>
      </c>
      <c r="AG33" s="80">
        <f>AG10+AG13+AG19+AG25+AG31</f>
        <v>21.5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0.19999999999999929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0.5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3.5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2.5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3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2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0</v>
      </c>
      <c r="W39" s="98" t="str">
        <f>W26</f>
        <v>Jadual Main/Kerja Sesuai</v>
      </c>
      <c r="X39" s="99"/>
      <c r="Y39" s="99"/>
      <c r="Z39" s="81"/>
      <c r="AA39" s="81"/>
      <c r="AB39" s="98">
        <f>AB26</f>
        <v>1</v>
      </c>
      <c r="AC39" s="98" t="str">
        <f>AC26</f>
        <v>Jam Kelebihan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0.19999999999999996</v>
      </c>
      <c r="K40" s="75" t="str">
        <f>K32</f>
        <v>Jam Tersimpan dr Jalan</v>
      </c>
      <c r="L40" s="75"/>
      <c r="M40" s="75"/>
      <c r="N40" s="75"/>
      <c r="O40" s="75"/>
      <c r="P40" s="75">
        <f>P32</f>
        <v>0.5</v>
      </c>
      <c r="Q40" s="75" t="str">
        <f>Q32</f>
        <v>Jam Kelebihan Di Jalan</v>
      </c>
      <c r="R40" s="75"/>
      <c r="S40" s="75"/>
      <c r="T40" s="75"/>
      <c r="U40" s="75"/>
      <c r="V40" s="98">
        <f>V32</f>
        <v>0.5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1.5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12" workbookViewId="0">
      <selection activeCell="AC7" sqref="AC7:AF7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20" t="s">
        <v>186</v>
      </c>
      <c r="F6" s="121"/>
      <c r="G6" s="121"/>
      <c r="H6" s="122"/>
      <c r="I6" s="15">
        <v>3</v>
      </c>
      <c r="J6" s="11" t="s">
        <v>4</v>
      </c>
      <c r="K6" s="166" t="s">
        <v>186</v>
      </c>
      <c r="L6" s="167"/>
      <c r="M6" s="167"/>
      <c r="N6" s="168"/>
      <c r="O6" s="15">
        <v>2</v>
      </c>
      <c r="P6" s="11" t="s">
        <v>4</v>
      </c>
      <c r="Q6" s="166" t="s">
        <v>186</v>
      </c>
      <c r="R6" s="167"/>
      <c r="S6" s="167"/>
      <c r="T6" s="168"/>
      <c r="U6" s="15">
        <v>2</v>
      </c>
      <c r="V6" s="11" t="s">
        <v>4</v>
      </c>
      <c r="W6" s="166" t="s">
        <v>186</v>
      </c>
      <c r="X6" s="167"/>
      <c r="Y6" s="167"/>
      <c r="Z6" s="168"/>
      <c r="AA6" s="15">
        <v>2</v>
      </c>
      <c r="AB6" s="11" t="s">
        <v>4</v>
      </c>
      <c r="AC6" s="166" t="s">
        <v>186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20" t="s">
        <v>108</v>
      </c>
      <c r="F7" s="121"/>
      <c r="G7" s="121"/>
      <c r="H7" s="122"/>
      <c r="I7" s="15">
        <v>2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64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175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/>
      <c r="F9" s="167"/>
      <c r="G9" s="167"/>
      <c r="H9" s="168"/>
      <c r="I9" s="15"/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64</v>
      </c>
      <c r="R9" s="167"/>
      <c r="S9" s="167"/>
      <c r="T9" s="168"/>
      <c r="U9" s="15">
        <v>1.5</v>
      </c>
      <c r="V9" s="11" t="s">
        <v>7</v>
      </c>
      <c r="W9" s="166" t="s">
        <v>180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9"/>
      <c r="E10" s="123">
        <f>D4+E5</f>
        <v>12</v>
      </c>
      <c r="F10" s="8" t="str">
        <f>IF(E10&gt;=I10,"-","+")</f>
        <v>+</v>
      </c>
      <c r="G10" s="13">
        <f>ABS(E10-I10)</f>
        <v>0.5</v>
      </c>
      <c r="H10" s="10" t="s">
        <v>3</v>
      </c>
      <c r="I10" s="12">
        <f>SUM(I4:I9)</f>
        <v>12.5</v>
      </c>
      <c r="J10" s="122"/>
      <c r="K10" s="123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9"/>
      <c r="Q10" s="123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22"/>
      <c r="W10" s="123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22"/>
      <c r="AC10" s="123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>Jam Kelebihan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8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8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8">
        <f>ABS(Q13-U13)</f>
        <v>1</v>
      </c>
      <c r="T13" s="10" t="s">
        <v>3</v>
      </c>
      <c r="U13" s="19">
        <v>5</v>
      </c>
      <c r="V13" s="18"/>
      <c r="W13" s="97">
        <v>6</v>
      </c>
      <c r="X13" s="8" t="str">
        <f>IF(W13&gt;=AA13,"-","+")</f>
        <v>-</v>
      </c>
      <c r="Y13" s="118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8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24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2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24">
        <f>IF(Q13&gt;=U13,ABS(S13),(S13))</f>
        <v>1</v>
      </c>
      <c r="Q14" s="147" t="str">
        <f>IF(Q13&gt;U13," Jam Kurang Tidur",IF(Q13&lt;U13,"Jam Kelebihan Tidur","Jadual Tidur Sesuai"))</f>
        <v xml:space="preserve"> Jam Kurang Tidur</v>
      </c>
      <c r="R14" s="147"/>
      <c r="S14" s="147"/>
      <c r="T14" s="147"/>
      <c r="U14" s="147"/>
      <c r="V14" s="12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2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9"/>
      <c r="E19" s="12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9"/>
      <c r="K19" s="12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9"/>
      <c r="Q19" s="12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9"/>
      <c r="W19" s="12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9"/>
      <c r="AC19" s="12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0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181</v>
      </c>
      <c r="AD22" s="167"/>
      <c r="AE22" s="167"/>
      <c r="AF22" s="168"/>
      <c r="AG22" s="15">
        <v>2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174</v>
      </c>
      <c r="F23" s="167"/>
      <c r="G23" s="167"/>
      <c r="H23" s="168"/>
      <c r="I23" s="15">
        <v>0</v>
      </c>
      <c r="J23" s="11" t="s">
        <v>5</v>
      </c>
      <c r="K23" s="166" t="s">
        <v>136</v>
      </c>
      <c r="L23" s="167"/>
      <c r="M23" s="167"/>
      <c r="N23" s="168"/>
      <c r="O23" s="15">
        <v>1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9"/>
      <c r="E25" s="123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119"/>
      <c r="K25" s="123">
        <v>1</v>
      </c>
      <c r="L25" s="8" t="str">
        <f>IF(K25&gt;=O25,"-","+")</f>
        <v>-</v>
      </c>
      <c r="M25" s="13">
        <f>ABS(K25-O25)</f>
        <v>0</v>
      </c>
      <c r="N25" s="10" t="s">
        <v>3</v>
      </c>
      <c r="O25" s="12">
        <f>SUM(O22:O24)</f>
        <v>1</v>
      </c>
      <c r="P25" s="119"/>
      <c r="Q25" s="12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9"/>
      <c r="W25" s="123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9"/>
      <c r="AC25" s="123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0</v>
      </c>
      <c r="K26" s="147" t="str">
        <f>IF(K25&gt;O25," Jam Tersisa dari Main",IF(K25&lt;O25,"Jam Kelebihan Main","Jadual Main/Kerja Sesuai"))</f>
        <v>Jadual Main/Kerja Sesuai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0.3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182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179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0.3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9"/>
      <c r="E31" s="12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9"/>
      <c r="K31" s="123">
        <f>K27</f>
        <v>2</v>
      </c>
      <c r="L31" s="8" t="str">
        <f>IF(K31&gt;=O31,"-","+")</f>
        <v>-</v>
      </c>
      <c r="M31" s="13">
        <f>ABS(K31-O31)</f>
        <v>0.89999999999999991</v>
      </c>
      <c r="N31" s="10" t="s">
        <v>3</v>
      </c>
      <c r="O31" s="12">
        <f>SUM(O28:O30)</f>
        <v>1.1000000000000001</v>
      </c>
      <c r="P31" s="119"/>
      <c r="Q31" s="123">
        <f>Q27</f>
        <v>2</v>
      </c>
      <c r="R31" s="8" t="str">
        <f>IF(Q31&gt;=U31,"-","+")</f>
        <v>-</v>
      </c>
      <c r="S31" s="13">
        <f>ABS(Q31-U31)</f>
        <v>0.89999999999999991</v>
      </c>
      <c r="T31" s="10" t="s">
        <v>3</v>
      </c>
      <c r="U31" s="12">
        <f>SUM(U28:U30)</f>
        <v>1.1000000000000001</v>
      </c>
      <c r="V31" s="119"/>
      <c r="W31" s="123">
        <f>W27</f>
        <v>2</v>
      </c>
      <c r="X31" s="8" t="str">
        <f>IF(W31&gt;=AA31,"-","+")</f>
        <v>-</v>
      </c>
      <c r="Y31" s="13">
        <f>ABS(W31-AA31)</f>
        <v>1.2</v>
      </c>
      <c r="Z31" s="10" t="s">
        <v>3</v>
      </c>
      <c r="AA31" s="12">
        <f>SUM(AA28:AA30)</f>
        <v>0.8</v>
      </c>
      <c r="AB31" s="119"/>
      <c r="AC31" s="123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0.89999999999999991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0.89999999999999991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9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9"/>
      <c r="K33" s="76">
        <f>24</f>
        <v>24</v>
      </c>
      <c r="L33" s="77" t="str">
        <f>IF(K33&gt;=O33,"-","+")</f>
        <v>-</v>
      </c>
      <c r="M33" s="78">
        <f>ABS(K33-O33)</f>
        <v>1.8999999999999986</v>
      </c>
      <c r="N33" s="79" t="s">
        <v>3</v>
      </c>
      <c r="O33" s="80">
        <f>O10+O13+O19+O25+O31</f>
        <v>22.1</v>
      </c>
      <c r="P33" s="119"/>
      <c r="Q33" s="76">
        <f>24</f>
        <v>24</v>
      </c>
      <c r="R33" s="77" t="str">
        <f>IF(Q33&gt;=U33,"-","+")</f>
        <v>-</v>
      </c>
      <c r="S33" s="78">
        <f>ABS(Q33-U33)</f>
        <v>0.39999999999999858</v>
      </c>
      <c r="T33" s="79" t="s">
        <v>3</v>
      </c>
      <c r="U33" s="80">
        <f>U10+U13+U19+U25+U31</f>
        <v>23.6</v>
      </c>
      <c r="V33" s="119"/>
      <c r="W33" s="76">
        <f>24</f>
        <v>24</v>
      </c>
      <c r="X33" s="77" t="str">
        <f>IF(W33&gt;=AA33,"-","+")</f>
        <v>-</v>
      </c>
      <c r="Y33" s="78">
        <f>ABS(W33-AA33)</f>
        <v>1.1999999999999993</v>
      </c>
      <c r="Z33" s="79" t="s">
        <v>3</v>
      </c>
      <c r="AA33" s="80">
        <f>AA10+AA13+AA19+AA25+AA31</f>
        <v>22.8</v>
      </c>
      <c r="AB33" s="119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1.8999999999999986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1.1999999999999993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>Jam Kelebihan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1</v>
      </c>
      <c r="Q37" s="75" t="str">
        <f>Q14</f>
        <v xml:space="preserve"> Jam Kurang Tidur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0</v>
      </c>
      <c r="K39" s="75" t="str">
        <f>K26</f>
        <v>Jadual Main/Kerja Sesuai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0.89999999999999991</v>
      </c>
      <c r="K40" s="75" t="str">
        <f>K32</f>
        <v>Jam Tersimpan dr Jalan</v>
      </c>
      <c r="L40" s="75"/>
      <c r="M40" s="75"/>
      <c r="N40" s="75"/>
      <c r="O40" s="75"/>
      <c r="P40" s="75">
        <f>P32</f>
        <v>0.89999999999999991</v>
      </c>
      <c r="Q40" s="75" t="str">
        <f>Q32</f>
        <v>Jam Tersimpan dr Jalan</v>
      </c>
      <c r="R40" s="75"/>
      <c r="S40" s="75"/>
      <c r="T40" s="75"/>
      <c r="U40" s="75"/>
      <c r="V40" s="98">
        <f>V32</f>
        <v>1.2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6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K6:N6"/>
    <mergeCell ref="Q6:T6"/>
    <mergeCell ref="W6:Z6"/>
    <mergeCell ref="AC6:AF6"/>
    <mergeCell ref="K7:N7"/>
    <mergeCell ref="Q7:T7"/>
    <mergeCell ref="W7:Z7"/>
    <mergeCell ref="K5:N5"/>
    <mergeCell ref="Q5:T5"/>
    <mergeCell ref="W5:Z5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C7:AF7"/>
    <mergeCell ref="E8:H8"/>
    <mergeCell ref="K8:N8"/>
    <mergeCell ref="Q8:T8"/>
    <mergeCell ref="W8:Z8"/>
    <mergeCell ref="AC8:AF8"/>
    <mergeCell ref="A5:A9"/>
    <mergeCell ref="B5:C9"/>
    <mergeCell ref="E5:H5"/>
    <mergeCell ref="E9:H9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N27"/>
  <sheetViews>
    <sheetView tabSelected="1" workbookViewId="0">
      <selection activeCell="D27" sqref="D27:K27"/>
    </sheetView>
  </sheetViews>
  <sheetFormatPr defaultColWidth="11.42578125" defaultRowHeight="15" x14ac:dyDescent="0.25"/>
  <cols>
    <col min="4" max="4" width="17.85546875" customWidth="1"/>
  </cols>
  <sheetData>
    <row r="2" spans="3:11" x14ac:dyDescent="0.25">
      <c r="C2" s="133" t="s">
        <v>192</v>
      </c>
      <c r="D2" s="125"/>
      <c r="E2" s="125"/>
      <c r="F2" s="125"/>
      <c r="G2" s="125"/>
      <c r="H2" s="125"/>
      <c r="I2" s="126"/>
      <c r="J2" s="126"/>
      <c r="K2" s="126"/>
    </row>
    <row r="4" spans="3:11" x14ac:dyDescent="0.25">
      <c r="C4" s="127" t="s">
        <v>187</v>
      </c>
      <c r="D4" s="128" t="s">
        <v>188</v>
      </c>
    </row>
    <row r="5" spans="3:11" x14ac:dyDescent="0.25">
      <c r="C5" s="129">
        <v>1</v>
      </c>
      <c r="D5" s="130">
        <f>'MINGGU 1'!D36+'MINGGU 1'!J36+'MINGGU 1'!P36+'MINGGU 1'!V36+'MINGGU 1'!AB36</f>
        <v>19</v>
      </c>
    </row>
    <row r="6" spans="3:11" x14ac:dyDescent="0.25">
      <c r="C6" s="129">
        <v>2</v>
      </c>
      <c r="D6" s="130">
        <f>'MINGGU 2 '!D36+'MINGGU 2 '!J36+'MINGGU 2 '!V36+'MINGGU 2 '!AB36</f>
        <v>10.5</v>
      </c>
    </row>
    <row r="7" spans="3:11" x14ac:dyDescent="0.25">
      <c r="C7" s="129">
        <v>3</v>
      </c>
      <c r="D7" s="130">
        <f>'MINGGU 3'!D36+'MINGGU 3'!J36+'MINGGU 3'!P36+'MINGGU 3'!AB36</f>
        <v>9</v>
      </c>
    </row>
    <row r="8" spans="3:11" x14ac:dyDescent="0.25">
      <c r="C8" s="129">
        <v>4</v>
      </c>
      <c r="D8" s="130">
        <f>'MINGGU 4'!D36+'MINGGU 4'!J36+'MINGGU 4'!P36+'MINGGU 4'!V36+'MINGGU 4'!AB36</f>
        <v>15</v>
      </c>
    </row>
    <row r="9" spans="3:11" x14ac:dyDescent="0.25">
      <c r="C9" s="129">
        <v>5</v>
      </c>
      <c r="D9" s="130">
        <f>'MINGGU 5 (Libur LBRN 1)'!D36+'MINGGU 5 (Libur LBRN 1)'!J36+'MINGGU 5 (Libur LBRN 1)'!P36+'MINGGU 5 (Libur LBRN 1)'!V36+'MINGGU 5 (Libur LBRN 1)'!AB36</f>
        <v>23</v>
      </c>
    </row>
    <row r="10" spans="3:11" x14ac:dyDescent="0.25">
      <c r="C10" s="129">
        <v>6</v>
      </c>
      <c r="D10" s="130">
        <f>'MINGGU 6  (Libur LBRN 2)'!D36+'MINGGU 6  (Libur LBRN 2)'!J36+'MINGGU 6  (Libur LBRN 2)'!P36+'MINGGU 6  (Libur LBRN 2)'!V36+'MINGGU 6  (Libur LBRN 2)'!AB36</f>
        <v>14</v>
      </c>
    </row>
    <row r="11" spans="3:11" x14ac:dyDescent="0.25">
      <c r="C11" s="129">
        <v>7</v>
      </c>
      <c r="D11" s="130">
        <f>'MINGGU 7'!D36+'MINGGU 7'!J36+'MINGGU 7'!V36+'MINGGU 7'!AB36</f>
        <v>4.5</v>
      </c>
    </row>
    <row r="12" spans="3:11" x14ac:dyDescent="0.25">
      <c r="C12" s="129">
        <v>8</v>
      </c>
      <c r="D12" s="130">
        <f>'MINGGU 8'!J36+'MINGGU 8'!V36+'MINGGU 8'!AB36</f>
        <v>3</v>
      </c>
    </row>
    <row r="13" spans="3:11" x14ac:dyDescent="0.25">
      <c r="C13" s="129">
        <v>9</v>
      </c>
      <c r="D13" s="130">
        <f>'MINGGU 9'!D36+'MINGGU 9'!J36+'MINGGU 9'!V36+'MINGGU 9'!AB36</f>
        <v>6.5</v>
      </c>
    </row>
    <row r="14" spans="3:11" x14ac:dyDescent="0.25">
      <c r="C14" s="129">
        <v>10</v>
      </c>
      <c r="D14" s="130">
        <f>'MINGGU UTS'!D36+'MINGGU UTS'!J36+'MINGGU UTS'!V36+'MINGGU UTS'!AB36</f>
        <v>7.5</v>
      </c>
    </row>
    <row r="15" spans="3:11" x14ac:dyDescent="0.25">
      <c r="C15" s="129">
        <v>11</v>
      </c>
      <c r="D15" s="130">
        <f>'MINGGU 11'!J36+'MINGGU 11'!V36+'MINGGU 11'!AB36</f>
        <v>5</v>
      </c>
    </row>
    <row r="16" spans="3:11" x14ac:dyDescent="0.25">
      <c r="C16" s="129">
        <v>12</v>
      </c>
      <c r="D16" s="130">
        <f>'MINGGU 12'!D36+'MINGGU 12'!J36+'MINGGU 12'!V36+'MINGGU 12'!V36+'MINGGU 12'!AB36</f>
        <v>4.5</v>
      </c>
    </row>
    <row r="17" spans="3:14" x14ac:dyDescent="0.25">
      <c r="C17" s="129">
        <v>13</v>
      </c>
      <c r="D17" s="130">
        <f>'MINGGU 13'!V36+'MINGGU 13'!AB36</f>
        <v>2</v>
      </c>
    </row>
    <row r="18" spans="3:14" x14ac:dyDescent="0.25">
      <c r="C18" s="129">
        <v>14</v>
      </c>
      <c r="D18" s="130">
        <f>'MINGGU 14'!J36+'MINGGU 14'!V36+'MINGGU 14'!AB36</f>
        <v>3</v>
      </c>
      <c r="L18" s="141"/>
      <c r="M18" s="141"/>
      <c r="N18" s="141"/>
    </row>
    <row r="19" spans="3:14" x14ac:dyDescent="0.25">
      <c r="C19" s="129">
        <v>15</v>
      </c>
      <c r="D19" s="130">
        <f>'MINGGU 15'!D36+'MINGGU 15'!J36+'MINGGU 15'!V36+'MINGGU 15'!AB36</f>
        <v>6.5</v>
      </c>
    </row>
    <row r="20" spans="3:14" x14ac:dyDescent="0.25">
      <c r="C20" s="129">
        <v>16</v>
      </c>
      <c r="D20" s="130">
        <f>'MINGGU 16'!J36+'MINGGU 16'!V36+'MINGGU 16'!AB36</f>
        <v>3</v>
      </c>
      <c r="L20" s="141" t="s">
        <v>70</v>
      </c>
      <c r="M20" s="141"/>
      <c r="N20" s="141"/>
    </row>
    <row r="22" spans="3:14" x14ac:dyDescent="0.25">
      <c r="C22" s="131" t="s">
        <v>193</v>
      </c>
      <c r="D22" s="132"/>
      <c r="E22" s="132"/>
      <c r="F22" s="132"/>
      <c r="G22" s="132"/>
      <c r="H22" s="132"/>
      <c r="I22" s="132"/>
      <c r="J22" s="132"/>
      <c r="K22" s="132"/>
    </row>
    <row r="23" spans="3:14" x14ac:dyDescent="0.25">
      <c r="C23" s="142">
        <v>1</v>
      </c>
      <c r="D23" s="140" t="s">
        <v>189</v>
      </c>
      <c r="E23" s="140"/>
      <c r="F23" s="140"/>
      <c r="G23" s="140"/>
      <c r="H23" s="140"/>
      <c r="I23" s="140"/>
      <c r="J23" s="140"/>
      <c r="K23" s="140"/>
    </row>
    <row r="24" spans="3:14" x14ac:dyDescent="0.25">
      <c r="C24" s="142"/>
      <c r="D24" s="140"/>
      <c r="E24" s="140"/>
      <c r="F24" s="140"/>
      <c r="G24" s="140"/>
      <c r="H24" s="140"/>
      <c r="I24" s="140"/>
      <c r="J24" s="140"/>
      <c r="K24" s="140"/>
    </row>
    <row r="25" spans="3:14" x14ac:dyDescent="0.25">
      <c r="C25" s="134">
        <v>2</v>
      </c>
      <c r="D25" s="140" t="s">
        <v>190</v>
      </c>
      <c r="E25" s="140"/>
      <c r="F25" s="140"/>
      <c r="G25" s="140"/>
      <c r="H25" s="140"/>
      <c r="I25" s="140"/>
      <c r="J25" s="140"/>
      <c r="K25" s="140"/>
    </row>
    <row r="26" spans="3:14" ht="39" customHeight="1" x14ac:dyDescent="0.25">
      <c r="C26" s="134">
        <v>3</v>
      </c>
      <c r="D26" s="140" t="s">
        <v>191</v>
      </c>
      <c r="E26" s="140"/>
      <c r="F26" s="140"/>
      <c r="G26" s="140"/>
      <c r="H26" s="140"/>
      <c r="I26" s="140"/>
      <c r="J26" s="140"/>
      <c r="K26" s="140"/>
    </row>
    <row r="27" spans="3:14" ht="20.100000000000001" customHeight="1" x14ac:dyDescent="0.25">
      <c r="C27" s="134">
        <v>4</v>
      </c>
      <c r="D27" s="140" t="s">
        <v>194</v>
      </c>
      <c r="E27" s="140"/>
      <c r="F27" s="140"/>
      <c r="G27" s="140"/>
      <c r="H27" s="140"/>
      <c r="I27" s="140"/>
      <c r="J27" s="140"/>
      <c r="K27" s="140"/>
    </row>
  </sheetData>
  <mergeCells count="7">
    <mergeCell ref="D26:K26"/>
    <mergeCell ref="D27:K27"/>
    <mergeCell ref="L18:N18"/>
    <mergeCell ref="L20:N20"/>
    <mergeCell ref="C23:C24"/>
    <mergeCell ref="D23:K24"/>
    <mergeCell ref="D25:K25"/>
  </mergeCells>
  <pageMargins left="0.75" right="0.75" top="1" bottom="1" header="0.5" footer="0.5"/>
  <pageSetup paperSize="8" orientation="landscape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2" workbookViewId="0">
      <selection activeCell="AG9" sqref="AG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2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2.710937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9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9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9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9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9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 t="s">
        <v>122</v>
      </c>
      <c r="AI5" s="155" t="s">
        <v>123</v>
      </c>
    </row>
    <row r="6" spans="1:35" ht="18" customHeight="1" x14ac:dyDescent="0.2">
      <c r="A6" s="156"/>
      <c r="B6" s="178"/>
      <c r="C6" s="179"/>
      <c r="D6" s="11" t="s">
        <v>4</v>
      </c>
      <c r="E6" s="166" t="s">
        <v>11</v>
      </c>
      <c r="F6" s="167"/>
      <c r="G6" s="167"/>
      <c r="H6" s="168"/>
      <c r="I6" s="15">
        <v>1</v>
      </c>
      <c r="J6" s="11" t="s">
        <v>4</v>
      </c>
      <c r="K6" s="166" t="s">
        <v>11</v>
      </c>
      <c r="L6" s="167"/>
      <c r="M6" s="167"/>
      <c r="N6" s="168"/>
      <c r="O6" s="15">
        <v>1</v>
      </c>
      <c r="P6" s="11" t="s">
        <v>4</v>
      </c>
      <c r="Q6" s="166" t="s">
        <v>11</v>
      </c>
      <c r="R6" s="167"/>
      <c r="S6" s="167"/>
      <c r="T6" s="168"/>
      <c r="U6" s="15">
        <v>1</v>
      </c>
      <c r="V6" s="11" t="s">
        <v>4</v>
      </c>
      <c r="W6" s="166" t="s">
        <v>11</v>
      </c>
      <c r="X6" s="167"/>
      <c r="Y6" s="167"/>
      <c r="Z6" s="168"/>
      <c r="AA6" s="15">
        <v>1</v>
      </c>
      <c r="AB6" s="11" t="s">
        <v>4</v>
      </c>
      <c r="AC6" s="166" t="s">
        <v>11</v>
      </c>
      <c r="AD6" s="167"/>
      <c r="AE6" s="167"/>
      <c r="AF6" s="168"/>
      <c r="AG6" s="15">
        <v>1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12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1</v>
      </c>
      <c r="J8" s="11" t="s">
        <v>6</v>
      </c>
      <c r="K8" s="166" t="s">
        <v>108</v>
      </c>
      <c r="L8" s="167"/>
      <c r="M8" s="167"/>
      <c r="N8" s="168"/>
      <c r="O8" s="15">
        <v>1</v>
      </c>
      <c r="P8" s="11" t="s">
        <v>6</v>
      </c>
      <c r="Q8" s="166" t="s">
        <v>108</v>
      </c>
      <c r="R8" s="167"/>
      <c r="S8" s="167"/>
      <c r="T8" s="168"/>
      <c r="U8" s="15">
        <v>1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0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1</v>
      </c>
      <c r="J9" s="11" t="s">
        <v>7</v>
      </c>
      <c r="K9" s="166" t="s">
        <v>117</v>
      </c>
      <c r="L9" s="167"/>
      <c r="M9" s="167"/>
      <c r="N9" s="168"/>
      <c r="O9" s="15">
        <v>0</v>
      </c>
      <c r="P9" s="11" t="s">
        <v>7</v>
      </c>
      <c r="Q9" s="166" t="s">
        <v>118</v>
      </c>
      <c r="R9" s="167"/>
      <c r="S9" s="167"/>
      <c r="T9" s="168"/>
      <c r="U9" s="15">
        <v>0</v>
      </c>
      <c r="V9" s="11" t="s">
        <v>7</v>
      </c>
      <c r="W9" s="166" t="s">
        <v>64</v>
      </c>
      <c r="X9" s="167"/>
      <c r="Y9" s="167"/>
      <c r="Z9" s="168"/>
      <c r="AA9" s="15">
        <v>0</v>
      </c>
      <c r="AB9" s="11" t="s">
        <v>7</v>
      </c>
      <c r="AC9" s="166" t="s">
        <v>64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4"/>
      <c r="E10" s="6">
        <f>D4+E5</f>
        <v>12</v>
      </c>
      <c r="F10" s="8" t="str">
        <f>IF(E10&gt;=I10,"-","+")</f>
        <v>-</v>
      </c>
      <c r="G10" s="13">
        <f>ABS(E10-I10)</f>
        <v>2.5</v>
      </c>
      <c r="H10" s="10" t="s">
        <v>3</v>
      </c>
      <c r="I10" s="12">
        <f>SUM(I4:I9)</f>
        <v>9.5</v>
      </c>
      <c r="J10" s="17"/>
      <c r="K10" s="6">
        <f>J4+K5</f>
        <v>12</v>
      </c>
      <c r="L10" s="8" t="str">
        <f>IF(K10&gt;=O10,"-","+")</f>
        <v>-</v>
      </c>
      <c r="M10" s="13">
        <f>ABS(K10-O10)</f>
        <v>5</v>
      </c>
      <c r="N10" s="10" t="s">
        <v>3</v>
      </c>
      <c r="O10" s="12">
        <f>SUM(O4:O9)</f>
        <v>7</v>
      </c>
      <c r="P10" s="4"/>
      <c r="Q10" s="6">
        <f>P4+Q5</f>
        <v>11</v>
      </c>
      <c r="R10" s="8" t="str">
        <f>IF(Q10&gt;=U10,"-","+")</f>
        <v>-</v>
      </c>
      <c r="S10" s="13">
        <f>ABS(Q10-U10)</f>
        <v>2.5</v>
      </c>
      <c r="T10" s="10" t="s">
        <v>3</v>
      </c>
      <c r="U10" s="12">
        <f>SUM(U4:U9)</f>
        <v>8.5</v>
      </c>
      <c r="V10" s="17"/>
      <c r="W10" s="6">
        <f>V4+W5</f>
        <v>11</v>
      </c>
      <c r="X10" s="8" t="str">
        <f>IF(W10&gt;=AA10,"-","+")</f>
        <v>-</v>
      </c>
      <c r="Y10" s="13">
        <f>ABS(W10-AA10)</f>
        <v>3</v>
      </c>
      <c r="Z10" s="10" t="s">
        <v>3</v>
      </c>
      <c r="AA10" s="12">
        <f>SUM(AA4:AA9)</f>
        <v>8</v>
      </c>
      <c r="AB10" s="17"/>
      <c r="AC10" s="6">
        <f>AB4+AC5</f>
        <v>9</v>
      </c>
      <c r="AD10" s="8" t="str">
        <f>IF(AC10&gt;=AG10,"-","+")</f>
        <v>-</v>
      </c>
      <c r="AE10" s="13">
        <f>ABS(AC10-AG10)</f>
        <v>6</v>
      </c>
      <c r="AF10" s="10" t="s">
        <v>3</v>
      </c>
      <c r="AG10" s="12">
        <f>SUM(AG4:AG9)</f>
        <v>3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2.5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5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2.5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3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6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6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6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6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6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6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7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82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82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82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82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 t="s">
        <v>129</v>
      </c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4"/>
      <c r="E19" s="6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4"/>
      <c r="K19" s="6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4"/>
      <c r="Q19" s="6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4"/>
      <c r="W19" s="6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4"/>
      <c r="AC19" s="6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 t="s">
        <v>130</v>
      </c>
    </row>
    <row r="22" spans="1:35" ht="18" customHeight="1" x14ac:dyDescent="0.2">
      <c r="A22" s="156"/>
      <c r="B22" s="178"/>
      <c r="C22" s="179"/>
      <c r="D22" s="11" t="s">
        <v>4</v>
      </c>
      <c r="E22" s="166" t="s">
        <v>109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1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111</v>
      </c>
      <c r="X22" s="167"/>
      <c r="Y22" s="167"/>
      <c r="Z22" s="168"/>
      <c r="AA22" s="15">
        <v>0</v>
      </c>
      <c r="AB22" s="11" t="s">
        <v>4</v>
      </c>
      <c r="AC22" s="166" t="s">
        <v>150</v>
      </c>
      <c r="AD22" s="167"/>
      <c r="AE22" s="167"/>
      <c r="AF22" s="168"/>
      <c r="AG22" s="15">
        <v>2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0</v>
      </c>
      <c r="J23" s="11" t="s">
        <v>5</v>
      </c>
      <c r="K23" s="166" t="s">
        <v>113</v>
      </c>
      <c r="L23" s="167"/>
      <c r="M23" s="167"/>
      <c r="N23" s="168"/>
      <c r="O23" s="15">
        <v>0</v>
      </c>
      <c r="P23" s="11" t="s">
        <v>5</v>
      </c>
      <c r="Q23" s="166" t="s">
        <v>57</v>
      </c>
      <c r="R23" s="167"/>
      <c r="S23" s="167"/>
      <c r="T23" s="168"/>
      <c r="U23" s="15">
        <v>0.5</v>
      </c>
      <c r="V23" s="11" t="s">
        <v>5</v>
      </c>
      <c r="W23" s="166" t="s">
        <v>120</v>
      </c>
      <c r="X23" s="167"/>
      <c r="Y23" s="167"/>
      <c r="Z23" s="168"/>
      <c r="AA23" s="15">
        <v>3</v>
      </c>
      <c r="AB23" s="11" t="s">
        <v>5</v>
      </c>
      <c r="AC23" s="166" t="s">
        <v>112</v>
      </c>
      <c r="AD23" s="167"/>
      <c r="AE23" s="167"/>
      <c r="AF23" s="168"/>
      <c r="AG23" s="15">
        <v>2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4"/>
      <c r="E25" s="6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4"/>
      <c r="K25" s="6">
        <v>1</v>
      </c>
      <c r="L25" s="8" t="str">
        <f>IF(K25&gt;=O25,"-","+")</f>
        <v>-</v>
      </c>
      <c r="M25" s="13">
        <f>ABS(K25-O25)</f>
        <v>0</v>
      </c>
      <c r="N25" s="10" t="s">
        <v>3</v>
      </c>
      <c r="O25" s="12">
        <f>SUM(O22:O24)</f>
        <v>1</v>
      </c>
      <c r="P25" s="4"/>
      <c r="Q25" s="6">
        <f>Q21</f>
        <v>2</v>
      </c>
      <c r="R25" s="8" t="str">
        <f>IF(Q25&gt;=U25,"-","+")</f>
        <v>-</v>
      </c>
      <c r="S25" s="13">
        <f>ABS(Q25-U25)</f>
        <v>1</v>
      </c>
      <c r="T25" s="10" t="s">
        <v>3</v>
      </c>
      <c r="U25" s="12">
        <f>SUM(U22:U24)</f>
        <v>1</v>
      </c>
      <c r="V25" s="4"/>
      <c r="W25" s="6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4"/>
      <c r="AC25" s="6">
        <f>AC21</f>
        <v>4</v>
      </c>
      <c r="AD25" s="8" t="str">
        <f>IF(AC25&gt;=AG25,"-","+")</f>
        <v>+</v>
      </c>
      <c r="AE25" s="13">
        <f>ABS(AC25-AG25)</f>
        <v>1</v>
      </c>
      <c r="AF25" s="10" t="s">
        <v>3</v>
      </c>
      <c r="AG25" s="12">
        <f>SUM(AG22:AG24)</f>
        <v>5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0</v>
      </c>
      <c r="K26" s="147" t="str">
        <f>IF(K25&gt;O25," Jam Tersisa dari Main",IF(K25&lt;O25,"Jam Kelebihan Main","Jadual Main/Kerja Sesuai"))</f>
        <v>Jadual Main/Kerja Sesuai</v>
      </c>
      <c r="L26" s="147"/>
      <c r="M26" s="147"/>
      <c r="N26" s="147"/>
      <c r="O26" s="147"/>
      <c r="P26" s="5">
        <f>IF(Q25&gt;=U25,ABS(S25),ABS(S25))</f>
        <v>1</v>
      </c>
      <c r="Q26" s="147" t="str">
        <f>IF(Q25&gt;U25," Jam Tersisa dari Main",IF(Q25&lt;U25,"Jam Kelebihan Main","Jadual Main/Kerja Sesuai"))</f>
        <v xml:space="preserve"> Jam Tersisa dari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>Jam Kelebihan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 t="s">
        <v>127</v>
      </c>
      <c r="AI27" s="172" t="s">
        <v>128</v>
      </c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1.5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1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116</v>
      </c>
      <c r="F29" s="167"/>
      <c r="G29" s="167"/>
      <c r="H29" s="168"/>
      <c r="I29" s="15">
        <v>0.3</v>
      </c>
      <c r="J29" s="11" t="s">
        <v>5</v>
      </c>
      <c r="K29" s="166" t="s">
        <v>115</v>
      </c>
      <c r="L29" s="167"/>
      <c r="M29" s="167"/>
      <c r="N29" s="168"/>
      <c r="O29" s="15">
        <v>0.5</v>
      </c>
      <c r="P29" s="11" t="s">
        <v>5</v>
      </c>
      <c r="Q29" s="166" t="s">
        <v>59</v>
      </c>
      <c r="R29" s="167"/>
      <c r="S29" s="167"/>
      <c r="T29" s="168"/>
      <c r="U29" s="15">
        <v>0.5</v>
      </c>
      <c r="V29" s="11" t="s">
        <v>5</v>
      </c>
      <c r="W29" s="166" t="s">
        <v>121</v>
      </c>
      <c r="X29" s="167"/>
      <c r="Y29" s="167"/>
      <c r="Z29" s="168"/>
      <c r="AA29" s="15">
        <v>1.5</v>
      </c>
      <c r="AB29" s="11" t="s">
        <v>5</v>
      </c>
      <c r="AC29" s="166" t="s">
        <v>126</v>
      </c>
      <c r="AD29" s="167"/>
      <c r="AE29" s="167"/>
      <c r="AF29" s="168"/>
      <c r="AG29" s="15">
        <v>0.5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4"/>
      <c r="E31" s="6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4"/>
      <c r="K31" s="6">
        <f>K27</f>
        <v>2</v>
      </c>
      <c r="L31" s="8" t="str">
        <f>IF(K31&gt;=O31,"-","+")</f>
        <v>-</v>
      </c>
      <c r="M31" s="13">
        <f>ABS(K31-O31)</f>
        <v>0</v>
      </c>
      <c r="N31" s="10" t="s">
        <v>3</v>
      </c>
      <c r="O31" s="12">
        <f>SUM(O28:O30)</f>
        <v>2</v>
      </c>
      <c r="P31" s="4"/>
      <c r="Q31" s="6">
        <f>Q27</f>
        <v>2</v>
      </c>
      <c r="R31" s="8" t="str">
        <f>IF(Q31&gt;=U31,"-","+")</f>
        <v>+</v>
      </c>
      <c r="S31" s="13">
        <f>ABS(Q31-U31)</f>
        <v>0.5</v>
      </c>
      <c r="T31" s="10" t="s">
        <v>3</v>
      </c>
      <c r="U31" s="12">
        <f>SUM(U28:U30)</f>
        <v>2.5</v>
      </c>
      <c r="V31" s="4"/>
      <c r="W31" s="6">
        <f>W27</f>
        <v>2</v>
      </c>
      <c r="X31" s="8" t="str">
        <f>IF(W31&gt;=AA31,"-","+")</f>
        <v>+</v>
      </c>
      <c r="Y31" s="13">
        <f>ABS(W31-AA31)</f>
        <v>1</v>
      </c>
      <c r="Z31" s="10" t="s">
        <v>3</v>
      </c>
      <c r="AA31" s="12">
        <f>SUM(AA28:AA30)</f>
        <v>3</v>
      </c>
      <c r="AB31" s="4"/>
      <c r="AC31" s="6">
        <f>AC27</f>
        <v>2</v>
      </c>
      <c r="AD31" s="8" t="str">
        <f>IF(AC31&gt;=AG31,"-","+")</f>
        <v>-</v>
      </c>
      <c r="AE31" s="13">
        <f>ABS(AC31-AG31)</f>
        <v>0</v>
      </c>
      <c r="AF31" s="10" t="s">
        <v>3</v>
      </c>
      <c r="AG31" s="12">
        <f>SUM(AG28:AG30)</f>
        <v>2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</v>
      </c>
      <c r="K32" s="147" t="str">
        <f>IF(K31&gt;O31,"Jam Tersimpan dr Jalan",IF(K31&lt;O31,"Jam Kelebihan Di Jalan","Jadual Perjalanan sesuai"))</f>
        <v>Jadual Perjalanan sesuai</v>
      </c>
      <c r="L32" s="147"/>
      <c r="M32" s="147"/>
      <c r="N32" s="147"/>
      <c r="O32" s="147"/>
      <c r="P32" s="5">
        <f>IF(Q31&gt;=U31,ABS(S31),ABS(S31))</f>
        <v>0.5</v>
      </c>
      <c r="Q32" s="147" t="str">
        <f>IF(Q31&gt;U31,"Jam Tersimpan dr Jalan",IF(Q31&lt;U31,"Jam Kelebihan Di Jalan","Jadual Perjalanan sesuai"))</f>
        <v>Jam Kelebihan Di Jalan</v>
      </c>
      <c r="R32" s="147"/>
      <c r="S32" s="147"/>
      <c r="T32" s="147"/>
      <c r="U32" s="147"/>
      <c r="V32" s="5">
        <f>IF(W31&gt;=AA31,ABS(Y31),ABS(Y31))</f>
        <v>1</v>
      </c>
      <c r="W32" s="147" t="str">
        <f>IF(W31&gt;AA31,"Jam Tersimpan dr Jalan",IF(W31&lt;AA31,"Jam Kelebihan Di Jalan","Jadual Perjalanan sesuai"))</f>
        <v>Jam Kelebihan Di Jalan</v>
      </c>
      <c r="X32" s="147"/>
      <c r="Y32" s="147"/>
      <c r="Z32" s="147"/>
      <c r="AA32" s="147"/>
      <c r="AB32" s="5">
        <f>IF(AC31&gt;=AG31,ABS(AE31),ABS(AE31))</f>
        <v>0</v>
      </c>
      <c r="AC32" s="147" t="str">
        <f>IF(AC31&gt;AG31,"Jam Tersimpan dr Jalan",IF(AC31&lt;AG31,"Jam Kelebihan Di Jalan","Jadual Perjalanan sesuai"))</f>
        <v>Jadual Perjalanan sesuai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4"/>
      <c r="E33" s="76">
        <f>24</f>
        <v>24</v>
      </c>
      <c r="F33" s="77" t="str">
        <f>IF(E33&gt;=I33,"-","+")</f>
        <v>-</v>
      </c>
      <c r="G33" s="78">
        <f>ABS(E33-I33)</f>
        <v>2.5</v>
      </c>
      <c r="H33" s="79" t="s">
        <v>3</v>
      </c>
      <c r="I33" s="80">
        <f>I10+I13+I19+I25+I31</f>
        <v>21.5</v>
      </c>
      <c r="J33" s="4"/>
      <c r="K33" s="76">
        <f>24</f>
        <v>24</v>
      </c>
      <c r="L33" s="77" t="str">
        <f>IF(K33&gt;=O33,"-","+")</f>
        <v>-</v>
      </c>
      <c r="M33" s="78">
        <f>ABS(K33-O33)</f>
        <v>5</v>
      </c>
      <c r="N33" s="79" t="s">
        <v>3</v>
      </c>
      <c r="O33" s="80">
        <f>O10+O13+O19+O25+O31</f>
        <v>19</v>
      </c>
      <c r="P33" s="4"/>
      <c r="Q33" s="76">
        <f>24</f>
        <v>24</v>
      </c>
      <c r="R33" s="77" t="str">
        <f>IF(Q33&gt;=U33,"-","+")</f>
        <v>-</v>
      </c>
      <c r="S33" s="78">
        <f>ABS(Q33-U33)</f>
        <v>3</v>
      </c>
      <c r="T33" s="79" t="s">
        <v>3</v>
      </c>
      <c r="U33" s="80">
        <f>U10+U13+U19+U25+U31</f>
        <v>21</v>
      </c>
      <c r="V33" s="4"/>
      <c r="W33" s="76">
        <f>24</f>
        <v>24</v>
      </c>
      <c r="X33" s="77" t="str">
        <f>IF(W33&gt;=AA33,"-","+")</f>
        <v>-</v>
      </c>
      <c r="Y33" s="78">
        <f>ABS(W33-AA33)</f>
        <v>1</v>
      </c>
      <c r="Z33" s="79" t="s">
        <v>3</v>
      </c>
      <c r="AA33" s="80">
        <f>AA10+AA13+AA19+AA25+AA31</f>
        <v>23</v>
      </c>
      <c r="AB33" s="4"/>
      <c r="AC33" s="76">
        <f>24</f>
        <v>24</v>
      </c>
      <c r="AD33" s="77" t="str">
        <f>IF(AC33&gt;=AG33,"-","+")</f>
        <v>-</v>
      </c>
      <c r="AE33" s="78">
        <f>ABS(AC33-AG33)</f>
        <v>5</v>
      </c>
      <c r="AF33" s="79" t="s">
        <v>3</v>
      </c>
      <c r="AG33" s="80">
        <f>AG10+AG13+AG19+AG25+AG31</f>
        <v>19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2.5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5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3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5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2.5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5</v>
      </c>
      <c r="K36" s="98" t="str">
        <f>K11</f>
        <v xml:space="preserve"> Jam Kurang Belajar</v>
      </c>
      <c r="L36" s="99"/>
      <c r="M36" s="99"/>
      <c r="N36" s="81"/>
      <c r="O36" s="81"/>
      <c r="P36" s="98">
        <f>P11</f>
        <v>2.5</v>
      </c>
      <c r="Q36" s="98" t="str">
        <f>Q11</f>
        <v xml:space="preserve"> Jam Kurang Belajar</v>
      </c>
      <c r="R36" s="99"/>
      <c r="S36" s="99"/>
      <c r="T36" s="99"/>
      <c r="U36" s="81"/>
      <c r="V36" s="98">
        <f>V11</f>
        <v>3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6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0</v>
      </c>
      <c r="K39" s="75" t="str">
        <f>K26</f>
        <v>Jadual Main/Kerja Sesuai</v>
      </c>
      <c r="L39" s="81"/>
      <c r="M39" s="81"/>
      <c r="N39" s="81"/>
      <c r="O39" s="81"/>
      <c r="P39" s="75">
        <f>P26</f>
        <v>1</v>
      </c>
      <c r="Q39" s="75" t="str">
        <f>Q26</f>
        <v xml:space="preserve"> Jam Tersisa dari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>Jam Kelebihan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</v>
      </c>
      <c r="K40" s="75" t="str">
        <f>K32</f>
        <v>Jadual Perjalanan sesuai</v>
      </c>
      <c r="L40" s="75"/>
      <c r="M40" s="75"/>
      <c r="N40" s="75"/>
      <c r="O40" s="75"/>
      <c r="P40" s="75">
        <f>P32</f>
        <v>0.5</v>
      </c>
      <c r="Q40" s="75" t="str">
        <f>Q32</f>
        <v>Jam Kelebihan Di Jalan</v>
      </c>
      <c r="R40" s="75"/>
      <c r="S40" s="75"/>
      <c r="T40" s="75"/>
      <c r="U40" s="75"/>
      <c r="V40" s="98">
        <f>V32</f>
        <v>1</v>
      </c>
      <c r="W40" s="98" t="str">
        <f>W32</f>
        <v>Jam Kelebihan Di Jalan</v>
      </c>
      <c r="X40" s="98"/>
      <c r="Y40" s="98"/>
      <c r="Z40" s="75"/>
      <c r="AA40" s="75"/>
      <c r="AB40" s="75">
        <f>AB32</f>
        <v>0</v>
      </c>
      <c r="AC40" s="75" t="str">
        <f>AC32</f>
        <v>Jadual Perjalanan sesuai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5:A9"/>
    <mergeCell ref="E5:H5"/>
    <mergeCell ref="E6:H6"/>
    <mergeCell ref="E7:H7"/>
    <mergeCell ref="E8:H8"/>
    <mergeCell ref="J3:O3"/>
    <mergeCell ref="J4:K4"/>
    <mergeCell ref="K5:N5"/>
    <mergeCell ref="K6:N6"/>
    <mergeCell ref="K7:N7"/>
    <mergeCell ref="B3:C3"/>
    <mergeCell ref="B4:C4"/>
    <mergeCell ref="B5:C9"/>
    <mergeCell ref="D3:I3"/>
    <mergeCell ref="D4:E4"/>
    <mergeCell ref="AB3:AG3"/>
    <mergeCell ref="AB4:AC4"/>
    <mergeCell ref="AC5:AF5"/>
    <mergeCell ref="AC6:AF6"/>
    <mergeCell ref="AC7:AF7"/>
    <mergeCell ref="AC8:AF8"/>
    <mergeCell ref="A12:AI12"/>
    <mergeCell ref="E14:I14"/>
    <mergeCell ref="A13:A14"/>
    <mergeCell ref="B13:C14"/>
    <mergeCell ref="K14:O14"/>
    <mergeCell ref="Q14:U14"/>
    <mergeCell ref="W14:AA14"/>
    <mergeCell ref="AC14:AG14"/>
    <mergeCell ref="E11:I11"/>
    <mergeCell ref="B10:C11"/>
    <mergeCell ref="A10:A11"/>
    <mergeCell ref="K11:O11"/>
    <mergeCell ref="AC9:AF9"/>
    <mergeCell ref="AC11:AG11"/>
    <mergeCell ref="Q9:T9"/>
    <mergeCell ref="W9:Z9"/>
    <mergeCell ref="Q11:U11"/>
    <mergeCell ref="W11:AA11"/>
    <mergeCell ref="E15:H15"/>
    <mergeCell ref="E16:H16"/>
    <mergeCell ref="E17:H17"/>
    <mergeCell ref="E18:H18"/>
    <mergeCell ref="Q15:T15"/>
    <mergeCell ref="W15:Z15"/>
    <mergeCell ref="V3:AA3"/>
    <mergeCell ref="P4:Q4"/>
    <mergeCell ref="V4:W4"/>
    <mergeCell ref="K15:N15"/>
    <mergeCell ref="K16:N16"/>
    <mergeCell ref="K18:N18"/>
    <mergeCell ref="K8:N8"/>
    <mergeCell ref="E9:H9"/>
    <mergeCell ref="Q5:T5"/>
    <mergeCell ref="W5:Z5"/>
    <mergeCell ref="Q6:T6"/>
    <mergeCell ref="W6:Z6"/>
    <mergeCell ref="K9:N9"/>
    <mergeCell ref="W7:Z7"/>
    <mergeCell ref="Q8:T8"/>
    <mergeCell ref="W8:Z8"/>
    <mergeCell ref="P3:U3"/>
    <mergeCell ref="Q7:T7"/>
    <mergeCell ref="Q16:T16"/>
    <mergeCell ref="Q18:T18"/>
    <mergeCell ref="W18:Z18"/>
    <mergeCell ref="AC18:AF18"/>
    <mergeCell ref="K20:O20"/>
    <mergeCell ref="Q20:U20"/>
    <mergeCell ref="W20:AA20"/>
    <mergeCell ref="AC20:AG20"/>
    <mergeCell ref="W16:Z16"/>
    <mergeCell ref="A21:A26"/>
    <mergeCell ref="B21:C24"/>
    <mergeCell ref="E21:H21"/>
    <mergeCell ref="K21:N21"/>
    <mergeCell ref="Q21:T21"/>
    <mergeCell ref="AC16:AF16"/>
    <mergeCell ref="K17:N17"/>
    <mergeCell ref="Q17:T17"/>
    <mergeCell ref="W17:Z17"/>
    <mergeCell ref="AC17:AF17"/>
    <mergeCell ref="AC21:AF21"/>
    <mergeCell ref="W21:Z21"/>
    <mergeCell ref="B15:C18"/>
    <mergeCell ref="E20:I20"/>
    <mergeCell ref="A15:A20"/>
    <mergeCell ref="B19:C20"/>
    <mergeCell ref="B25:C26"/>
    <mergeCell ref="E26:I26"/>
    <mergeCell ref="K26:O26"/>
    <mergeCell ref="Q26:U26"/>
    <mergeCell ref="W26:AA26"/>
    <mergeCell ref="E22:H22"/>
    <mergeCell ref="K22:N22"/>
    <mergeCell ref="AC15:AF15"/>
    <mergeCell ref="Q22:T22"/>
    <mergeCell ref="W22:Z22"/>
    <mergeCell ref="AC26:AG26"/>
    <mergeCell ref="AC23:AF23"/>
    <mergeCell ref="E24:H24"/>
    <mergeCell ref="K24:N24"/>
    <mergeCell ref="Q24:T24"/>
    <mergeCell ref="W24:Z24"/>
    <mergeCell ref="AC24:AF24"/>
    <mergeCell ref="E23:H23"/>
    <mergeCell ref="K23:N23"/>
    <mergeCell ref="Q23:T23"/>
    <mergeCell ref="W23:Z23"/>
    <mergeCell ref="AC22:AF22"/>
    <mergeCell ref="A33:A34"/>
    <mergeCell ref="AH27:AH34"/>
    <mergeCell ref="AI27:AI34"/>
    <mergeCell ref="A1:C2"/>
    <mergeCell ref="D1:D2"/>
    <mergeCell ref="E34:I34"/>
    <mergeCell ref="K34:O34"/>
    <mergeCell ref="Q34:U34"/>
    <mergeCell ref="AC27:AF27"/>
    <mergeCell ref="E28:H28"/>
    <mergeCell ref="K28:N28"/>
    <mergeCell ref="Q28:T28"/>
    <mergeCell ref="W28:Z28"/>
    <mergeCell ref="AC28:AF28"/>
    <mergeCell ref="W32:AA32"/>
    <mergeCell ref="AC32:AG32"/>
    <mergeCell ref="AC29:AF29"/>
    <mergeCell ref="E30:H30"/>
    <mergeCell ref="K30:N30"/>
    <mergeCell ref="Q30:T30"/>
    <mergeCell ref="W30:Z30"/>
    <mergeCell ref="AC30:AF30"/>
    <mergeCell ref="A27:A32"/>
    <mergeCell ref="B27:C30"/>
    <mergeCell ref="B31:C32"/>
    <mergeCell ref="E32:I32"/>
    <mergeCell ref="K32:O32"/>
    <mergeCell ref="Q32:U32"/>
    <mergeCell ref="W34:AA34"/>
    <mergeCell ref="AH2:AI2"/>
    <mergeCell ref="AH1:AI1"/>
    <mergeCell ref="E1:AG2"/>
    <mergeCell ref="AH5:AH11"/>
    <mergeCell ref="AI5:AI11"/>
    <mergeCell ref="AH14:AH20"/>
    <mergeCell ref="AI14:AI20"/>
    <mergeCell ref="AH21:AH26"/>
    <mergeCell ref="AI21:AI26"/>
    <mergeCell ref="AC34:AG34"/>
    <mergeCell ref="B33:C34"/>
    <mergeCell ref="E27:H27"/>
    <mergeCell ref="K27:N27"/>
    <mergeCell ref="Q27:T27"/>
    <mergeCell ref="W27:Z27"/>
    <mergeCell ref="E29:H29"/>
    <mergeCell ref="K29:N29"/>
    <mergeCell ref="Q29:T29"/>
    <mergeCell ref="W29:Z2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5" workbookViewId="0">
      <selection activeCell="U10" sqref="U10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2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2.710937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 t="s">
        <v>122</v>
      </c>
      <c r="AI5" s="155" t="s">
        <v>123</v>
      </c>
    </row>
    <row r="6" spans="1:35" ht="18" customHeight="1" x14ac:dyDescent="0.2">
      <c r="A6" s="156"/>
      <c r="B6" s="178"/>
      <c r="C6" s="179"/>
      <c r="D6" s="11" t="s">
        <v>4</v>
      </c>
      <c r="E6" s="166" t="s">
        <v>131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1</v>
      </c>
      <c r="V6" s="11" t="s">
        <v>4</v>
      </c>
      <c r="W6" s="166" t="s">
        <v>11</v>
      </c>
      <c r="X6" s="167"/>
      <c r="Y6" s="167"/>
      <c r="Z6" s="168"/>
      <c r="AA6" s="15">
        <v>1</v>
      </c>
      <c r="AB6" s="11" t="s">
        <v>4</v>
      </c>
      <c r="AC6" s="166" t="s">
        <v>11</v>
      </c>
      <c r="AD6" s="167"/>
      <c r="AE6" s="167"/>
      <c r="AF6" s="168"/>
      <c r="AG6" s="15">
        <v>1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12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1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0</v>
      </c>
      <c r="J9" s="11" t="s">
        <v>7</v>
      </c>
      <c r="K9" s="166" t="s">
        <v>117</v>
      </c>
      <c r="L9" s="167"/>
      <c r="M9" s="167"/>
      <c r="N9" s="168"/>
      <c r="O9" s="15">
        <v>1</v>
      </c>
      <c r="P9" s="11" t="s">
        <v>7</v>
      </c>
      <c r="Q9" s="166" t="s">
        <v>118</v>
      </c>
      <c r="R9" s="167"/>
      <c r="S9" s="167"/>
      <c r="T9" s="168"/>
      <c r="U9" s="15">
        <v>0</v>
      </c>
      <c r="V9" s="11" t="s">
        <v>7</v>
      </c>
      <c r="W9" s="166" t="s">
        <v>64</v>
      </c>
      <c r="X9" s="167"/>
      <c r="Y9" s="167"/>
      <c r="Z9" s="168"/>
      <c r="AA9" s="15">
        <v>1</v>
      </c>
      <c r="AB9" s="11" t="s">
        <v>7</v>
      </c>
      <c r="AC9" s="166" t="s">
        <v>139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87"/>
      <c r="E10" s="88">
        <f>D4+E5</f>
        <v>12</v>
      </c>
      <c r="F10" s="8" t="str">
        <f>IF(E10&gt;=I10,"-","+")</f>
        <v>-</v>
      </c>
      <c r="G10" s="13">
        <f>ABS(E10-I10)</f>
        <v>1.5</v>
      </c>
      <c r="H10" s="10" t="s">
        <v>3</v>
      </c>
      <c r="I10" s="12">
        <f>SUM(I4:I9)</f>
        <v>10.5</v>
      </c>
      <c r="J10" s="89"/>
      <c r="K10" s="88">
        <f>J4+K5</f>
        <v>12</v>
      </c>
      <c r="L10" s="8" t="str">
        <f>IF(K10&gt;=O10,"-","+")</f>
        <v>-</v>
      </c>
      <c r="M10" s="13">
        <f>ABS(K10-O10)</f>
        <v>3</v>
      </c>
      <c r="N10" s="10" t="s">
        <v>3</v>
      </c>
      <c r="O10" s="12">
        <f>SUM(O4:O9)</f>
        <v>9</v>
      </c>
      <c r="P10" s="87"/>
      <c r="Q10" s="88">
        <f>P4+Q5</f>
        <v>11</v>
      </c>
      <c r="R10" s="8" t="str">
        <f>IF(Q10&gt;=U10,"-","+")</f>
        <v>-</v>
      </c>
      <c r="S10" s="13">
        <f>ABS(Q10-U10)</f>
        <v>1.5</v>
      </c>
      <c r="T10" s="10" t="s">
        <v>3</v>
      </c>
      <c r="U10" s="12">
        <f>SUM(U4:U9)</f>
        <v>9.5</v>
      </c>
      <c r="V10" s="89"/>
      <c r="W10" s="88">
        <f>V4+W5</f>
        <v>11</v>
      </c>
      <c r="X10" s="8" t="str">
        <f>IF(W10&gt;=AA10,"-","+")</f>
        <v>-</v>
      </c>
      <c r="Y10" s="13">
        <f>ABS(W10-AA10)</f>
        <v>2</v>
      </c>
      <c r="Z10" s="10" t="s">
        <v>3</v>
      </c>
      <c r="AA10" s="12">
        <f>SUM(AA4:AA9)</f>
        <v>9</v>
      </c>
      <c r="AB10" s="89"/>
      <c r="AC10" s="88">
        <f>AB4+AC5</f>
        <v>9</v>
      </c>
      <c r="AD10" s="8" t="str">
        <f>IF(AC10&gt;=AG10,"-","+")</f>
        <v>-</v>
      </c>
      <c r="AE10" s="13">
        <f>ABS(AC10-AG10)</f>
        <v>4</v>
      </c>
      <c r="AF10" s="10" t="s">
        <v>3</v>
      </c>
      <c r="AG10" s="12">
        <f>SUM(AG4:AG9)</f>
        <v>5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1.5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3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2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4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86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86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86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86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86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90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90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90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90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90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 t="s">
        <v>129</v>
      </c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0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87"/>
      <c r="E19" s="88">
        <f>E15</f>
        <v>3</v>
      </c>
      <c r="F19" s="8" t="str">
        <f>IF(E19&gt;=I19,"-","+")</f>
        <v>-</v>
      </c>
      <c r="G19" s="13">
        <f>ABS(E19-I19)</f>
        <v>1</v>
      </c>
      <c r="H19" s="10" t="s">
        <v>3</v>
      </c>
      <c r="I19" s="12">
        <f>SUM(I16:I18)</f>
        <v>2</v>
      </c>
      <c r="J19" s="87"/>
      <c r="K19" s="88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87"/>
      <c r="Q19" s="88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87"/>
      <c r="W19" s="88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87"/>
      <c r="AC19" s="88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1</v>
      </c>
      <c r="E20" s="147" t="str">
        <f>IF(E19&gt;I19," Jam Kurang Waktu Makan",IF(E19&lt;I19,"Jam Lebih Waktu Makan","Jadual Makan Sesuai"))</f>
        <v xml:space="preserve"> Jam Kurang Waktu Makan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 t="s">
        <v>130</v>
      </c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2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132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2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0</v>
      </c>
      <c r="J23" s="11" t="s">
        <v>5</v>
      </c>
      <c r="K23" s="166" t="s">
        <v>134</v>
      </c>
      <c r="L23" s="167"/>
      <c r="M23" s="167"/>
      <c r="N23" s="168"/>
      <c r="O23" s="15">
        <v>1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1</v>
      </c>
      <c r="AB23" s="11" t="s">
        <v>5</v>
      </c>
      <c r="AC23" s="166" t="s">
        <v>112</v>
      </c>
      <c r="AD23" s="167"/>
      <c r="AE23" s="167"/>
      <c r="AF23" s="168"/>
      <c r="AG23" s="15">
        <v>2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87"/>
      <c r="E25" s="88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87"/>
      <c r="K25" s="88">
        <v>1</v>
      </c>
      <c r="L25" s="8" t="str">
        <f>IF(K25&gt;=O25,"-","+")</f>
        <v>+</v>
      </c>
      <c r="M25" s="13">
        <f>ABS(K25-O25)</f>
        <v>2</v>
      </c>
      <c r="N25" s="10" t="s">
        <v>3</v>
      </c>
      <c r="O25" s="12">
        <f>SUM(O22:O24)</f>
        <v>3</v>
      </c>
      <c r="P25" s="87"/>
      <c r="Q25" s="88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87"/>
      <c r="W25" s="88">
        <f>W21</f>
        <v>2</v>
      </c>
      <c r="X25" s="8" t="str">
        <f>IF(W25&gt;=AA25,"-","+")</f>
        <v>-</v>
      </c>
      <c r="Y25" s="13">
        <f>ABS(W25-AA25)</f>
        <v>0</v>
      </c>
      <c r="Z25" s="10" t="s">
        <v>3</v>
      </c>
      <c r="AA25" s="12">
        <f>SUM(AA22:AA24)</f>
        <v>2</v>
      </c>
      <c r="AB25" s="87"/>
      <c r="AC25" s="88">
        <f>AC21</f>
        <v>4</v>
      </c>
      <c r="AD25" s="8" t="str">
        <f>IF(AC25&gt;=AG25,"-","+")</f>
        <v>+</v>
      </c>
      <c r="AE25" s="13">
        <f>ABS(AC25-AG25)</f>
        <v>1</v>
      </c>
      <c r="AF25" s="10" t="s">
        <v>3</v>
      </c>
      <c r="AG25" s="12">
        <f>SUM(AG22:AG24)</f>
        <v>5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2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0</v>
      </c>
      <c r="W26" s="147" t="str">
        <f>IF(W25&gt;AA25," Jam Tersisa dari Main",IF(W25&lt;AA25,"Jam Kelebihan Main","Jadual Main/Kerja Sesuai"))</f>
        <v>Jadual Main/Kerja Sesuai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>Jam Kelebihan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1.5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1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132</v>
      </c>
      <c r="F29" s="167"/>
      <c r="G29" s="167"/>
      <c r="H29" s="168"/>
      <c r="I29" s="15">
        <v>0.3</v>
      </c>
      <c r="J29" s="11" t="s">
        <v>5</v>
      </c>
      <c r="K29" s="166" t="s">
        <v>135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0.5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0.5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87"/>
      <c r="E31" s="88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87"/>
      <c r="K31" s="88">
        <f>K27</f>
        <v>2</v>
      </c>
      <c r="L31" s="8" t="str">
        <f>IF(K31&gt;=O31,"-","+")</f>
        <v>-</v>
      </c>
      <c r="M31" s="13">
        <f>ABS(K31-O31)</f>
        <v>0.19999999999999996</v>
      </c>
      <c r="N31" s="10" t="s">
        <v>3</v>
      </c>
      <c r="O31" s="12">
        <f>SUM(O28:O30)</f>
        <v>1.8</v>
      </c>
      <c r="P31" s="87"/>
      <c r="Q31" s="88">
        <f>Q27</f>
        <v>2</v>
      </c>
      <c r="R31" s="8" t="str">
        <f>IF(Q31&gt;=U31,"-","+")</f>
        <v>+</v>
      </c>
      <c r="S31" s="13">
        <f>ABS(Q31-U31)</f>
        <v>0.5</v>
      </c>
      <c r="T31" s="10" t="s">
        <v>3</v>
      </c>
      <c r="U31" s="12">
        <f>SUM(U28:U30)</f>
        <v>2.5</v>
      </c>
      <c r="V31" s="87"/>
      <c r="W31" s="88">
        <f>W27</f>
        <v>2</v>
      </c>
      <c r="X31" s="8" t="str">
        <f>IF(W31&gt;=AA31,"-","+")</f>
        <v>-</v>
      </c>
      <c r="Y31" s="13">
        <f>ABS(W31-AA31)</f>
        <v>0.5</v>
      </c>
      <c r="Z31" s="10" t="s">
        <v>3</v>
      </c>
      <c r="AA31" s="12">
        <f>SUM(AA28:AA30)</f>
        <v>1.5</v>
      </c>
      <c r="AB31" s="87"/>
      <c r="AC31" s="88">
        <f>AC27</f>
        <v>2</v>
      </c>
      <c r="AD31" s="8" t="str">
        <f>IF(AC31&gt;=AG31,"-","+")</f>
        <v>-</v>
      </c>
      <c r="AE31" s="13">
        <f>ABS(AC31-AG31)</f>
        <v>0</v>
      </c>
      <c r="AF31" s="10" t="s">
        <v>3</v>
      </c>
      <c r="AG31" s="12">
        <f>SUM(AG28:AG30)</f>
        <v>2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0.19999999999999996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0.5</v>
      </c>
      <c r="Q32" s="147" t="str">
        <f>IF(Q31&gt;U31,"Jam Tersimpan dr Jalan",IF(Q31&lt;U31,"Jam Kelebihan Di Jalan","Jadual Perjalanan sesuai"))</f>
        <v>Jam Kelebihan Di Jalan</v>
      </c>
      <c r="R32" s="147"/>
      <c r="S32" s="147"/>
      <c r="T32" s="147"/>
      <c r="U32" s="147"/>
      <c r="V32" s="5">
        <f>IF(W31&gt;=AA31,ABS(Y31),ABS(Y31))</f>
        <v>0.5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0</v>
      </c>
      <c r="AC32" s="147" t="str">
        <f>IF(AC31&gt;AG31,"Jam Tersimpan dr Jalan",IF(AC31&lt;AG31,"Jam Kelebihan Di Jalan","Jadual Perjalanan sesuai"))</f>
        <v>Jadual Perjalanan sesuai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87"/>
      <c r="E33" s="76">
        <f>24</f>
        <v>24</v>
      </c>
      <c r="F33" s="77" t="str">
        <f>IF(E33&gt;=I33,"-","+")</f>
        <v>-</v>
      </c>
      <c r="G33" s="78">
        <f>ABS(E33-I33)</f>
        <v>1.5</v>
      </c>
      <c r="H33" s="79" t="s">
        <v>3</v>
      </c>
      <c r="I33" s="80">
        <f>I10+I13+I19+I25+I31</f>
        <v>22.5</v>
      </c>
      <c r="J33" s="87"/>
      <c r="K33" s="76">
        <f>24</f>
        <v>24</v>
      </c>
      <c r="L33" s="77" t="str">
        <f>IF(K33&gt;=O33,"-","+")</f>
        <v>-</v>
      </c>
      <c r="M33" s="78">
        <f>ABS(K33-O33)</f>
        <v>1.1999999999999993</v>
      </c>
      <c r="N33" s="79" t="s">
        <v>3</v>
      </c>
      <c r="O33" s="80">
        <f>O10+O13+O19+O25+O31</f>
        <v>22.8</v>
      </c>
      <c r="P33" s="87"/>
      <c r="Q33" s="76">
        <f>24</f>
        <v>24</v>
      </c>
      <c r="R33" s="77" t="str">
        <f>IF(Q33&gt;=U33,"-","+")</f>
        <v>-</v>
      </c>
      <c r="S33" s="78">
        <f>ABS(Q33-U33)</f>
        <v>0.5</v>
      </c>
      <c r="T33" s="79" t="s">
        <v>3</v>
      </c>
      <c r="U33" s="80">
        <f>U10+U13+U19+U25+U31</f>
        <v>23.5</v>
      </c>
      <c r="V33" s="87"/>
      <c r="W33" s="76">
        <f>24</f>
        <v>24</v>
      </c>
      <c r="X33" s="77" t="str">
        <f>IF(W33&gt;=AA33,"-","+")</f>
        <v>-</v>
      </c>
      <c r="Y33" s="78">
        <f>ABS(W33-AA33)</f>
        <v>2.5</v>
      </c>
      <c r="Z33" s="79" t="s">
        <v>3</v>
      </c>
      <c r="AA33" s="80">
        <f>AA10+AA13+AA19+AA25+AA31</f>
        <v>21.5</v>
      </c>
      <c r="AB33" s="87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1.5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1.1999999999999993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0.5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2.5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1.5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3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2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4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1</v>
      </c>
      <c r="E38" s="75" t="str">
        <f>E20</f>
        <v xml:space="preserve"> Jam Kurang Waktu Makan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2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0</v>
      </c>
      <c r="W39" s="98" t="str">
        <f>W26</f>
        <v>Jadual Main/Kerja Sesuai</v>
      </c>
      <c r="X39" s="99"/>
      <c r="Y39" s="99"/>
      <c r="Z39" s="81"/>
      <c r="AA39" s="81"/>
      <c r="AB39" s="98">
        <f>AB26</f>
        <v>1</v>
      </c>
      <c r="AC39" s="98" t="str">
        <f>AC26</f>
        <v>Jam Kelebihan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0.19999999999999996</v>
      </c>
      <c r="K40" s="75" t="str">
        <f>K32</f>
        <v>Jam Tersimpan dr Jalan</v>
      </c>
      <c r="L40" s="75"/>
      <c r="M40" s="75"/>
      <c r="N40" s="75"/>
      <c r="O40" s="75"/>
      <c r="P40" s="75">
        <f>P32</f>
        <v>0.5</v>
      </c>
      <c r="Q40" s="75" t="str">
        <f>Q32</f>
        <v>Jam Kelebihan Di Jalan</v>
      </c>
      <c r="R40" s="75"/>
      <c r="S40" s="75"/>
      <c r="T40" s="75"/>
      <c r="U40" s="75"/>
      <c r="V40" s="98">
        <f>V32</f>
        <v>0.5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0</v>
      </c>
      <c r="AC40" s="75" t="str">
        <f>AC32</f>
        <v>Jadual Perjalanan sesuai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8" workbookViewId="0">
      <selection activeCell="U9" sqref="U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 t="s">
        <v>122</v>
      </c>
      <c r="AI5" s="155" t="s">
        <v>123</v>
      </c>
    </row>
    <row r="6" spans="1:35" ht="18" customHeight="1" x14ac:dyDescent="0.2">
      <c r="A6" s="156"/>
      <c r="B6" s="178"/>
      <c r="C6" s="179"/>
      <c r="D6" s="11" t="s">
        <v>4</v>
      </c>
      <c r="E6" s="166" t="s">
        <v>141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3</v>
      </c>
      <c r="P6" s="11" t="s">
        <v>4</v>
      </c>
      <c r="Q6" s="166" t="s">
        <v>11</v>
      </c>
      <c r="R6" s="167"/>
      <c r="S6" s="167"/>
      <c r="T6" s="168"/>
      <c r="U6" s="15">
        <v>1</v>
      </c>
      <c r="V6" s="11" t="s">
        <v>4</v>
      </c>
      <c r="W6" s="166" t="s">
        <v>146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0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144</v>
      </c>
      <c r="L7" s="167"/>
      <c r="M7" s="167"/>
      <c r="N7" s="168"/>
      <c r="O7" s="15">
        <v>3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1</v>
      </c>
      <c r="P8" s="11" t="s">
        <v>6</v>
      </c>
      <c r="Q8" s="166" t="s">
        <v>108</v>
      </c>
      <c r="R8" s="167"/>
      <c r="S8" s="167"/>
      <c r="T8" s="168"/>
      <c r="U8" s="15">
        <v>1</v>
      </c>
      <c r="V8" s="11" t="s">
        <v>6</v>
      </c>
      <c r="W8" s="166" t="s">
        <v>101</v>
      </c>
      <c r="X8" s="167"/>
      <c r="Y8" s="167"/>
      <c r="Z8" s="168"/>
      <c r="AA8" s="15">
        <v>0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142</v>
      </c>
      <c r="F9" s="167"/>
      <c r="G9" s="167"/>
      <c r="H9" s="168"/>
      <c r="I9" s="15">
        <v>1</v>
      </c>
      <c r="J9" s="11" t="s">
        <v>7</v>
      </c>
      <c r="K9" s="166" t="s">
        <v>117</v>
      </c>
      <c r="L9" s="167"/>
      <c r="M9" s="167"/>
      <c r="N9" s="168"/>
      <c r="O9" s="15">
        <v>0</v>
      </c>
      <c r="P9" s="11" t="s">
        <v>7</v>
      </c>
      <c r="Q9" s="166" t="s">
        <v>145</v>
      </c>
      <c r="R9" s="167"/>
      <c r="S9" s="167"/>
      <c r="T9" s="168"/>
      <c r="U9" s="15">
        <v>1</v>
      </c>
      <c r="V9" s="11" t="s">
        <v>7</v>
      </c>
      <c r="W9" s="166" t="s">
        <v>147</v>
      </c>
      <c r="X9" s="167"/>
      <c r="Y9" s="167"/>
      <c r="Z9" s="168"/>
      <c r="AA9" s="15">
        <v>2</v>
      </c>
      <c r="AB9" s="11" t="s">
        <v>7</v>
      </c>
      <c r="AC9" s="166" t="s">
        <v>149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94"/>
      <c r="E10" s="91">
        <f>D4+E5</f>
        <v>12</v>
      </c>
      <c r="F10" s="8" t="str">
        <f>IF(E10&gt;=I10,"-","+")</f>
        <v>-</v>
      </c>
      <c r="G10" s="13">
        <f>ABS(E10-I10)</f>
        <v>0.5</v>
      </c>
      <c r="H10" s="10" t="s">
        <v>3</v>
      </c>
      <c r="I10" s="12">
        <f>SUM(I4:I9)</f>
        <v>11.5</v>
      </c>
      <c r="J10" s="92"/>
      <c r="K10" s="91">
        <f>J4+K5</f>
        <v>12</v>
      </c>
      <c r="L10" s="8" t="str">
        <f>IF(K10&gt;=O10,"-","+")</f>
        <v>-</v>
      </c>
      <c r="M10" s="13">
        <f>ABS(K10-O10)</f>
        <v>2</v>
      </c>
      <c r="N10" s="10" t="s">
        <v>3</v>
      </c>
      <c r="O10" s="12">
        <f>SUM(O4:O9)</f>
        <v>10</v>
      </c>
      <c r="P10" s="94"/>
      <c r="Q10" s="91">
        <f>P4+Q5</f>
        <v>11</v>
      </c>
      <c r="R10" s="8" t="str">
        <f>IF(Q10&gt;=U10,"-","+")</f>
        <v>-</v>
      </c>
      <c r="S10" s="13">
        <f>ABS(Q10-U10)</f>
        <v>1.5</v>
      </c>
      <c r="T10" s="10" t="s">
        <v>3</v>
      </c>
      <c r="U10" s="12">
        <f>SUM(U4:U9)</f>
        <v>9.5</v>
      </c>
      <c r="V10" s="92"/>
      <c r="W10" s="91">
        <f>V4+W5</f>
        <v>11</v>
      </c>
      <c r="X10" s="8" t="str">
        <f>IF(W10&gt;=AA10,"-","+")</f>
        <v>-</v>
      </c>
      <c r="Y10" s="13">
        <f>ABS(W10-AA10)</f>
        <v>2</v>
      </c>
      <c r="Z10" s="10" t="s">
        <v>3</v>
      </c>
      <c r="AA10" s="12">
        <f>SUM(AA4:AA9)</f>
        <v>9</v>
      </c>
      <c r="AB10" s="92"/>
      <c r="AC10" s="91">
        <f>AB4+AC5</f>
        <v>9</v>
      </c>
      <c r="AD10" s="8" t="str">
        <f>IF(AC10&gt;=AG10,"-","+")</f>
        <v>-</v>
      </c>
      <c r="AE10" s="13">
        <f>ABS(AC10-AG10)</f>
        <v>5</v>
      </c>
      <c r="AF10" s="10" t="s">
        <v>3</v>
      </c>
      <c r="AG10" s="12">
        <f>SUM(AG4:AG9)</f>
        <v>4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0.5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2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2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5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95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95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95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95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95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93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93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93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93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93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 t="s">
        <v>129</v>
      </c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94"/>
      <c r="E19" s="91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94"/>
      <c r="K19" s="91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94"/>
      <c r="Q19" s="91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94"/>
      <c r="W19" s="91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94"/>
      <c r="AC19" s="91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 t="s">
        <v>130</v>
      </c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0</v>
      </c>
      <c r="J22" s="11" t="s">
        <v>4</v>
      </c>
      <c r="K22" s="166" t="s">
        <v>114</v>
      </c>
      <c r="L22" s="167"/>
      <c r="M22" s="167"/>
      <c r="N22" s="168"/>
      <c r="O22" s="15">
        <v>0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1.5</v>
      </c>
      <c r="AB22" s="11" t="s">
        <v>4</v>
      </c>
      <c r="AC22" s="166" t="s">
        <v>150</v>
      </c>
      <c r="AD22" s="167"/>
      <c r="AE22" s="167"/>
      <c r="AF22" s="168"/>
      <c r="AG22" s="15">
        <v>0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0</v>
      </c>
      <c r="J23" s="11" t="s">
        <v>5</v>
      </c>
      <c r="K23" s="166" t="s">
        <v>134</v>
      </c>
      <c r="L23" s="167"/>
      <c r="M23" s="167"/>
      <c r="N23" s="168"/>
      <c r="O23" s="15">
        <v>2</v>
      </c>
      <c r="P23" s="11" t="s">
        <v>5</v>
      </c>
      <c r="Q23" s="166" t="s">
        <v>136</v>
      </c>
      <c r="R23" s="167"/>
      <c r="S23" s="167"/>
      <c r="T23" s="168"/>
      <c r="U23" s="15">
        <v>1.5</v>
      </c>
      <c r="V23" s="11" t="s">
        <v>5</v>
      </c>
      <c r="W23" s="166" t="s">
        <v>138</v>
      </c>
      <c r="X23" s="167"/>
      <c r="Y23" s="167"/>
      <c r="Z23" s="168"/>
      <c r="AA23" s="15">
        <v>1</v>
      </c>
      <c r="AB23" s="11" t="s">
        <v>5</v>
      </c>
      <c r="AC23" s="166" t="s">
        <v>112</v>
      </c>
      <c r="AD23" s="167"/>
      <c r="AE23" s="167"/>
      <c r="AF23" s="168"/>
      <c r="AG23" s="15">
        <v>3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>
        <v>1</v>
      </c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94"/>
      <c r="E25" s="91">
        <f>E21</f>
        <v>1</v>
      </c>
      <c r="F25" s="8" t="str">
        <f>IF(E25&gt;=I25,"-","+")</f>
        <v>-</v>
      </c>
      <c r="G25" s="13">
        <f>ABS(E25-I25)</f>
        <v>0</v>
      </c>
      <c r="H25" s="10" t="s">
        <v>3</v>
      </c>
      <c r="I25" s="12">
        <f>SUM(I22:I24)</f>
        <v>1</v>
      </c>
      <c r="J25" s="94"/>
      <c r="K25" s="91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94"/>
      <c r="Q25" s="91">
        <f>Q21</f>
        <v>2</v>
      </c>
      <c r="R25" s="8" t="str">
        <f>IF(Q25&gt;=U25,"-","+")</f>
        <v>-</v>
      </c>
      <c r="S25" s="13">
        <f>ABS(Q25-U25)</f>
        <v>0</v>
      </c>
      <c r="T25" s="10" t="s">
        <v>3</v>
      </c>
      <c r="U25" s="12">
        <f>SUM(U22:U24)</f>
        <v>2</v>
      </c>
      <c r="V25" s="94"/>
      <c r="W25" s="91">
        <f>W21</f>
        <v>2</v>
      </c>
      <c r="X25" s="8" t="str">
        <f>IF(W25&gt;=AA25,"-","+")</f>
        <v>+</v>
      </c>
      <c r="Y25" s="13">
        <f>ABS(W25-AA25)</f>
        <v>0.5</v>
      </c>
      <c r="Z25" s="10" t="s">
        <v>3</v>
      </c>
      <c r="AA25" s="12">
        <f>SUM(AA22:AA24)</f>
        <v>2.5</v>
      </c>
      <c r="AB25" s="94"/>
      <c r="AC25" s="91">
        <f>AC21</f>
        <v>4</v>
      </c>
      <c r="AD25" s="8" t="str">
        <f>IF(AC25&gt;=AG25,"-","+")</f>
        <v>+</v>
      </c>
      <c r="AE25" s="13">
        <f>ABS(AC25-AG25)</f>
        <v>1</v>
      </c>
      <c r="AF25" s="10" t="s">
        <v>3</v>
      </c>
      <c r="AG25" s="12">
        <f>SUM(AG22:AG24)</f>
        <v>5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0</v>
      </c>
      <c r="E26" s="147" t="str">
        <f>IF(E25&gt;I25," Jam Tersisa dari Main",IF(E25&lt;I25,"Jam Kelebihan Main","Jadual Main/Kerja Sesuai"))</f>
        <v>Jadual Main/Kerja Sesuai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</v>
      </c>
      <c r="Q26" s="147" t="str">
        <f>IF(Q25&gt;U25," Jam Tersisa dari Main",IF(Q25&lt;U25,"Jam Kelebihan Main","Jadual Main/Kerja Sesuai"))</f>
        <v>Jadual Main/Kerja Sesuai</v>
      </c>
      <c r="R26" s="147"/>
      <c r="S26" s="147"/>
      <c r="T26" s="147"/>
      <c r="U26" s="147"/>
      <c r="V26" s="5">
        <f>IF(W25&gt;=AA25,ABS(Y25),ABS(Y25))</f>
        <v>0.5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>Jam Kelebihan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1.5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1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143</v>
      </c>
      <c r="F29" s="167"/>
      <c r="G29" s="167"/>
      <c r="H29" s="168"/>
      <c r="I29" s="15">
        <v>0.3</v>
      </c>
      <c r="J29" s="11" t="s">
        <v>5</v>
      </c>
      <c r="K29" s="166" t="s">
        <v>135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0.5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0.5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94"/>
      <c r="E31" s="91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94"/>
      <c r="K31" s="91">
        <f>K27</f>
        <v>2</v>
      </c>
      <c r="L31" s="8" t="str">
        <f>IF(K31&gt;=O31,"-","+")</f>
        <v>-</v>
      </c>
      <c r="M31" s="13">
        <f>ABS(K31-O31)</f>
        <v>0.19999999999999996</v>
      </c>
      <c r="N31" s="10" t="s">
        <v>3</v>
      </c>
      <c r="O31" s="12">
        <f>SUM(O28:O30)</f>
        <v>1.8</v>
      </c>
      <c r="P31" s="94"/>
      <c r="Q31" s="91">
        <f>Q27</f>
        <v>2</v>
      </c>
      <c r="R31" s="8" t="str">
        <f>IF(Q31&gt;=U31,"-","+")</f>
        <v>+</v>
      </c>
      <c r="S31" s="13">
        <f>ABS(Q31-U31)</f>
        <v>0.5</v>
      </c>
      <c r="T31" s="10" t="s">
        <v>3</v>
      </c>
      <c r="U31" s="12">
        <f>SUM(U28:U30)</f>
        <v>2.5</v>
      </c>
      <c r="V31" s="94"/>
      <c r="W31" s="91">
        <f>W27</f>
        <v>2</v>
      </c>
      <c r="X31" s="8" t="str">
        <f>IF(W31&gt;=AA31,"-","+")</f>
        <v>-</v>
      </c>
      <c r="Y31" s="13">
        <f>ABS(W31-AA31)</f>
        <v>0.5</v>
      </c>
      <c r="Z31" s="10" t="s">
        <v>3</v>
      </c>
      <c r="AA31" s="12">
        <f>SUM(AA28:AA30)</f>
        <v>1.5</v>
      </c>
      <c r="AB31" s="94"/>
      <c r="AC31" s="91">
        <f>AC27</f>
        <v>2</v>
      </c>
      <c r="AD31" s="8" t="str">
        <f>IF(AC31&gt;=AG31,"-","+")</f>
        <v>-</v>
      </c>
      <c r="AE31" s="13">
        <f>ABS(AC31-AG31)</f>
        <v>0</v>
      </c>
      <c r="AF31" s="10" t="s">
        <v>3</v>
      </c>
      <c r="AG31" s="12">
        <f>SUM(AG28:AG30)</f>
        <v>2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0.19999999999999996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0.5</v>
      </c>
      <c r="Q32" s="147" t="str">
        <f>IF(Q31&gt;U31,"Jam Tersimpan dr Jalan",IF(Q31&lt;U31,"Jam Kelebihan Di Jalan","Jadual Perjalanan sesuai"))</f>
        <v>Jam Kelebihan Di Jalan</v>
      </c>
      <c r="R32" s="147"/>
      <c r="S32" s="147"/>
      <c r="T32" s="147"/>
      <c r="U32" s="147"/>
      <c r="V32" s="5">
        <f>IF(W31&gt;=AA31,ABS(Y31),ABS(Y31))</f>
        <v>0.5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0</v>
      </c>
      <c r="AC32" s="147" t="str">
        <f>IF(AC31&gt;AG31,"Jam Tersimpan dr Jalan",IF(AC31&lt;AG31,"Jam Kelebihan Di Jalan","Jadual Perjalanan sesuai"))</f>
        <v>Jadual Perjalanan sesuai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94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94"/>
      <c r="K33" s="76">
        <f>24</f>
        <v>24</v>
      </c>
      <c r="L33" s="77" t="str">
        <f>IF(K33&gt;=O33,"-","+")</f>
        <v>-</v>
      </c>
      <c r="M33" s="78">
        <f>ABS(K33-O33)</f>
        <v>1.1999999999999993</v>
      </c>
      <c r="N33" s="79" t="s">
        <v>3</v>
      </c>
      <c r="O33" s="80">
        <f>O10+O13+O19+O25+O31</f>
        <v>22.8</v>
      </c>
      <c r="P33" s="94"/>
      <c r="Q33" s="76">
        <f>24</f>
        <v>24</v>
      </c>
      <c r="R33" s="77" t="str">
        <f>IF(Q33&gt;=U33,"-","+")</f>
        <v>-</v>
      </c>
      <c r="S33" s="78">
        <f>ABS(Q33-U33)</f>
        <v>1</v>
      </c>
      <c r="T33" s="79" t="s">
        <v>3</v>
      </c>
      <c r="U33" s="80">
        <f>U10+U13+U19+U25+U31</f>
        <v>23</v>
      </c>
      <c r="V33" s="94"/>
      <c r="W33" s="76">
        <f>24</f>
        <v>24</v>
      </c>
      <c r="X33" s="77" t="str">
        <f>IF(W33&gt;=AA33,"-","+")</f>
        <v>-</v>
      </c>
      <c r="Y33" s="78">
        <f>ABS(W33-AA33)</f>
        <v>2</v>
      </c>
      <c r="Z33" s="79" t="s">
        <v>3</v>
      </c>
      <c r="AA33" s="80">
        <f>AA10+AA13+AA19+AA25+AA31</f>
        <v>22</v>
      </c>
      <c r="AB33" s="94"/>
      <c r="AC33" s="76">
        <f>24</f>
        <v>24</v>
      </c>
      <c r="AD33" s="77" t="str">
        <f>IF(AC33&gt;=AG33,"-","+")</f>
        <v>-</v>
      </c>
      <c r="AE33" s="78">
        <f>ABS(AC33-AG33)</f>
        <v>4</v>
      </c>
      <c r="AF33" s="79" t="s">
        <v>3</v>
      </c>
      <c r="AG33" s="80">
        <f>AG10+AG13+AG19+AG25+AG31</f>
        <v>20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1.1999999999999993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1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2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4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0.5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2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2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5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0</v>
      </c>
      <c r="E39" s="75" t="str">
        <f>E26</f>
        <v>Jadual Main/Kerja Sesuai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</v>
      </c>
      <c r="Q39" s="75" t="str">
        <f>Q26</f>
        <v>Jadual Main/Kerja Sesuai</v>
      </c>
      <c r="R39" s="81"/>
      <c r="S39" s="81"/>
      <c r="T39" s="81"/>
      <c r="U39" s="81"/>
      <c r="V39" s="98">
        <f>V26</f>
        <v>0.5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>Jam Kelebihan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0.19999999999999996</v>
      </c>
      <c r="K40" s="75" t="str">
        <f>K32</f>
        <v>Jam Tersimpan dr Jalan</v>
      </c>
      <c r="L40" s="75"/>
      <c r="M40" s="75"/>
      <c r="N40" s="75"/>
      <c r="O40" s="75"/>
      <c r="P40" s="75">
        <f>P32</f>
        <v>0.5</v>
      </c>
      <c r="Q40" s="75" t="str">
        <f>Q32</f>
        <v>Jam Kelebihan Di Jalan</v>
      </c>
      <c r="R40" s="75"/>
      <c r="S40" s="75"/>
      <c r="T40" s="75"/>
      <c r="U40" s="75"/>
      <c r="V40" s="98">
        <f>V32</f>
        <v>0.5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0</v>
      </c>
      <c r="AC40" s="75" t="str">
        <f>AC32</f>
        <v>Jadual Perjalanan sesuai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5" workbookViewId="0">
      <selection activeCell="AG8" sqref="AG8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 t="s">
        <v>122</v>
      </c>
      <c r="AI5" s="155" t="s">
        <v>123</v>
      </c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1</v>
      </c>
      <c r="V6" s="11" t="s">
        <v>4</v>
      </c>
      <c r="W6" s="166" t="s">
        <v>154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0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144</v>
      </c>
      <c r="L7" s="167"/>
      <c r="M7" s="167"/>
      <c r="N7" s="168"/>
      <c r="O7" s="15">
        <v>0</v>
      </c>
      <c r="P7" s="11" t="s">
        <v>5</v>
      </c>
      <c r="Q7" s="166" t="s">
        <v>12</v>
      </c>
      <c r="R7" s="167"/>
      <c r="S7" s="167"/>
      <c r="T7" s="168"/>
      <c r="U7" s="15">
        <v>1</v>
      </c>
      <c r="V7" s="11" t="s">
        <v>5</v>
      </c>
      <c r="W7" s="166" t="s">
        <v>12</v>
      </c>
      <c r="X7" s="167"/>
      <c r="Y7" s="167"/>
      <c r="Z7" s="168"/>
      <c r="AA7" s="15">
        <v>0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1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142</v>
      </c>
      <c r="F9" s="167"/>
      <c r="G9" s="167"/>
      <c r="H9" s="168"/>
      <c r="I9" s="15"/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149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05"/>
      <c r="E10" s="103">
        <f>D4+E5</f>
        <v>12</v>
      </c>
      <c r="F10" s="8" t="str">
        <f>IF(E10&gt;=I10,"-","+")</f>
        <v>-</v>
      </c>
      <c r="G10" s="13">
        <f>ABS(E10-I10)</f>
        <v>1.5</v>
      </c>
      <c r="H10" s="10" t="s">
        <v>3</v>
      </c>
      <c r="I10" s="12">
        <f>SUM(I4:I9)</f>
        <v>10.5</v>
      </c>
      <c r="J10" s="102"/>
      <c r="K10" s="103">
        <f>J4+K5</f>
        <v>12</v>
      </c>
      <c r="L10" s="8" t="str">
        <f>IF(K10&gt;=O10,"-","+")</f>
        <v>-</v>
      </c>
      <c r="M10" s="13">
        <f>ABS(K10-O10)</f>
        <v>4</v>
      </c>
      <c r="N10" s="10" t="s">
        <v>3</v>
      </c>
      <c r="O10" s="12">
        <f>SUM(O4:O9)</f>
        <v>8</v>
      </c>
      <c r="P10" s="105"/>
      <c r="Q10" s="103">
        <f>P4+Q5</f>
        <v>11</v>
      </c>
      <c r="R10" s="8" t="str">
        <f>IF(Q10&gt;=U10,"-","+")</f>
        <v>-</v>
      </c>
      <c r="S10" s="13">
        <f>ABS(Q10-U10)</f>
        <v>1.5</v>
      </c>
      <c r="T10" s="10" t="s">
        <v>3</v>
      </c>
      <c r="U10" s="12">
        <f>SUM(U4:U9)</f>
        <v>9.5</v>
      </c>
      <c r="V10" s="102"/>
      <c r="W10" s="103">
        <f>V4+W5</f>
        <v>11</v>
      </c>
      <c r="X10" s="8" t="str">
        <f>IF(W10&gt;=AA10,"-","+")</f>
        <v>-</v>
      </c>
      <c r="Y10" s="13">
        <f>ABS(W10-AA10)</f>
        <v>3</v>
      </c>
      <c r="Z10" s="10" t="s">
        <v>3</v>
      </c>
      <c r="AA10" s="12">
        <f>SUM(AA4:AA9)</f>
        <v>8</v>
      </c>
      <c r="AB10" s="102"/>
      <c r="AC10" s="103">
        <f>AB4+AC5</f>
        <v>9</v>
      </c>
      <c r="AD10" s="8" t="str">
        <f>IF(AC10&gt;=AG10,"-","+")</f>
        <v>-</v>
      </c>
      <c r="AE10" s="13">
        <f>ABS(AC10-AG10)</f>
        <v>5</v>
      </c>
      <c r="AF10" s="10" t="s">
        <v>3</v>
      </c>
      <c r="AG10" s="12">
        <f>SUM(AG4:AG9)</f>
        <v>4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1.5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4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3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5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06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06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06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06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06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04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04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04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04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04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 t="s">
        <v>129</v>
      </c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05"/>
      <c r="E19" s="103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05"/>
      <c r="K19" s="103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05"/>
      <c r="Q19" s="103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05"/>
      <c r="W19" s="103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05"/>
      <c r="AC19" s="103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 t="s">
        <v>130</v>
      </c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0</v>
      </c>
      <c r="AB22" s="11" t="s">
        <v>4</v>
      </c>
      <c r="AC22" s="166" t="s">
        <v>150</v>
      </c>
      <c r="AD22" s="167"/>
      <c r="AE22" s="167"/>
      <c r="AF22" s="168"/>
      <c r="AG22" s="15">
        <v>0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1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3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05"/>
      <c r="E25" s="103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05"/>
      <c r="K25" s="103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05"/>
      <c r="Q25" s="103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05"/>
      <c r="W25" s="103">
        <f>W21</f>
        <v>2</v>
      </c>
      <c r="X25" s="8" t="str">
        <f>IF(W25&gt;=AA25,"-","+")</f>
        <v>-</v>
      </c>
      <c r="Y25" s="13">
        <f>ABS(W25-AA25)</f>
        <v>0</v>
      </c>
      <c r="Z25" s="10" t="s">
        <v>3</v>
      </c>
      <c r="AA25" s="12">
        <f>SUM(AA22:AA24)</f>
        <v>2</v>
      </c>
      <c r="AB25" s="105"/>
      <c r="AC25" s="103">
        <f>AC21</f>
        <v>4</v>
      </c>
      <c r="AD25" s="8" t="str">
        <f>IF(AC25&gt;=AG25,"-","+")</f>
        <v>+</v>
      </c>
      <c r="AE25" s="13">
        <f>ABS(AC25-AG25)</f>
        <v>1</v>
      </c>
      <c r="AF25" s="10" t="s">
        <v>3</v>
      </c>
      <c r="AG25" s="12">
        <f>SUM(AG22:AG24)</f>
        <v>5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0</v>
      </c>
      <c r="W26" s="147" t="str">
        <f>IF(W25&gt;AA25," Jam Tersisa dari Main",IF(W25&lt;AA25,"Jam Kelebihan Main","Jadual Main/Kerja Sesuai"))</f>
        <v>Jadual Main/Kerja Sesuai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>Jam Kelebihan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1.5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0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0.5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0.5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05"/>
      <c r="E31" s="103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05"/>
      <c r="K31" s="103">
        <f>K27</f>
        <v>2</v>
      </c>
      <c r="L31" s="8" t="str">
        <f>IF(K31&gt;=O31,"-","+")</f>
        <v>-</v>
      </c>
      <c r="M31" s="13">
        <f>ABS(K31-O31)</f>
        <v>0.19999999999999996</v>
      </c>
      <c r="N31" s="10" t="s">
        <v>3</v>
      </c>
      <c r="O31" s="12">
        <f>SUM(O28:O30)</f>
        <v>1.8</v>
      </c>
      <c r="P31" s="105"/>
      <c r="Q31" s="103">
        <f>Q27</f>
        <v>2</v>
      </c>
      <c r="R31" s="8" t="str">
        <f>IF(Q31&gt;=U31,"-","+")</f>
        <v>+</v>
      </c>
      <c r="S31" s="13">
        <f>ABS(Q31-U31)</f>
        <v>0.5</v>
      </c>
      <c r="T31" s="10" t="s">
        <v>3</v>
      </c>
      <c r="U31" s="12">
        <f>SUM(U28:U30)</f>
        <v>2.5</v>
      </c>
      <c r="V31" s="105"/>
      <c r="W31" s="103">
        <f>W27</f>
        <v>2</v>
      </c>
      <c r="X31" s="8" t="str">
        <f>IF(W31&gt;=AA31,"-","+")</f>
        <v>-</v>
      </c>
      <c r="Y31" s="13">
        <f>ABS(W31-AA31)</f>
        <v>0.5</v>
      </c>
      <c r="Z31" s="10" t="s">
        <v>3</v>
      </c>
      <c r="AA31" s="12">
        <f>SUM(AA28:AA30)</f>
        <v>1.5</v>
      </c>
      <c r="AB31" s="105"/>
      <c r="AC31" s="103">
        <f>AC27</f>
        <v>2</v>
      </c>
      <c r="AD31" s="8" t="str">
        <f>IF(AC31&gt;=AG31,"-","+")</f>
        <v>-</v>
      </c>
      <c r="AE31" s="13">
        <f>ABS(AC31-AG31)</f>
        <v>1.5</v>
      </c>
      <c r="AF31" s="10" t="s">
        <v>3</v>
      </c>
      <c r="AG31" s="12">
        <f>SUM(AG28:AG30)</f>
        <v>0.5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0.19999999999999996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0.5</v>
      </c>
      <c r="Q32" s="147" t="str">
        <f>IF(Q31&gt;U31,"Jam Tersimpan dr Jalan",IF(Q31&lt;U31,"Jam Kelebihan Di Jalan","Jadual Perjalanan sesuai"))</f>
        <v>Jam Kelebihan Di Jalan</v>
      </c>
      <c r="R32" s="147"/>
      <c r="S32" s="147"/>
      <c r="T32" s="147"/>
      <c r="U32" s="147"/>
      <c r="V32" s="5">
        <f>IF(W31&gt;=AA31,ABS(Y31),ABS(Y31))</f>
        <v>0.5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1.5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05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05"/>
      <c r="K33" s="76">
        <f>24</f>
        <v>24</v>
      </c>
      <c r="L33" s="77" t="str">
        <f>IF(K33&gt;=O33,"-","+")</f>
        <v>-</v>
      </c>
      <c r="M33" s="78">
        <f>ABS(K33-O33)</f>
        <v>3.1999999999999993</v>
      </c>
      <c r="N33" s="79" t="s">
        <v>3</v>
      </c>
      <c r="O33" s="80">
        <f>O10+O13+O19+O25+O31</f>
        <v>20.8</v>
      </c>
      <c r="P33" s="105"/>
      <c r="Q33" s="76">
        <f>24</f>
        <v>24</v>
      </c>
      <c r="R33" s="77" t="str">
        <f>IF(Q33&gt;=U33,"-","+")</f>
        <v>-</v>
      </c>
      <c r="S33" s="78">
        <f>ABS(Q33-U33)</f>
        <v>0.5</v>
      </c>
      <c r="T33" s="79" t="s">
        <v>3</v>
      </c>
      <c r="U33" s="80">
        <f>U10+U13+U19+U25+U31</f>
        <v>23.5</v>
      </c>
      <c r="V33" s="105"/>
      <c r="W33" s="76">
        <f>24</f>
        <v>24</v>
      </c>
      <c r="X33" s="77" t="str">
        <f>IF(W33&gt;=AA33,"-","+")</f>
        <v>-</v>
      </c>
      <c r="Y33" s="78">
        <f>ABS(W33-AA33)</f>
        <v>3.5</v>
      </c>
      <c r="Z33" s="79" t="s">
        <v>3</v>
      </c>
      <c r="AA33" s="80">
        <f>AA10+AA13+AA19+AA25+AA31</f>
        <v>20.5</v>
      </c>
      <c r="AB33" s="105"/>
      <c r="AC33" s="76">
        <f>24</f>
        <v>24</v>
      </c>
      <c r="AD33" s="77" t="str">
        <f>IF(AC33&gt;=AG33,"-","+")</f>
        <v>-</v>
      </c>
      <c r="AE33" s="78">
        <f>ABS(AC33-AG33)</f>
        <v>5.5</v>
      </c>
      <c r="AF33" s="79" t="s">
        <v>3</v>
      </c>
      <c r="AG33" s="80">
        <f>AG10+AG13+AG19+AG25+AG31</f>
        <v>18.5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3.1999999999999993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0.5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3.5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5.5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1.5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4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3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5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0</v>
      </c>
      <c r="W39" s="98" t="str">
        <f>W26</f>
        <v>Jadual Main/Kerja Sesuai</v>
      </c>
      <c r="X39" s="99"/>
      <c r="Y39" s="99"/>
      <c r="Z39" s="81"/>
      <c r="AA39" s="81"/>
      <c r="AB39" s="98">
        <f>AB26</f>
        <v>1</v>
      </c>
      <c r="AC39" s="98" t="str">
        <f>AC26</f>
        <v>Jam Kelebihan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0.19999999999999996</v>
      </c>
      <c r="K40" s="75" t="str">
        <f>K32</f>
        <v>Jam Tersimpan dr Jalan</v>
      </c>
      <c r="L40" s="75"/>
      <c r="M40" s="75"/>
      <c r="N40" s="75"/>
      <c r="O40" s="75"/>
      <c r="P40" s="75">
        <f>P32</f>
        <v>0.5</v>
      </c>
      <c r="Q40" s="75" t="str">
        <f>Q32</f>
        <v>Jam Kelebihan Di Jalan</v>
      </c>
      <c r="R40" s="75"/>
      <c r="S40" s="75"/>
      <c r="T40" s="75"/>
      <c r="U40" s="75"/>
      <c r="V40" s="98">
        <f>V32</f>
        <v>0.5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1.5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5" workbookViewId="0">
      <selection activeCell="O9" sqref="O9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7" t="s">
        <v>160</v>
      </c>
      <c r="K3" s="188"/>
      <c r="L3" s="188"/>
      <c r="M3" s="188"/>
      <c r="N3" s="188"/>
      <c r="O3" s="189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0</v>
      </c>
      <c r="J6" s="11" t="s">
        <v>4</v>
      </c>
      <c r="K6" s="166" t="s">
        <v>133</v>
      </c>
      <c r="L6" s="167"/>
      <c r="M6" s="167"/>
      <c r="N6" s="168"/>
      <c r="O6" s="15">
        <v>0</v>
      </c>
      <c r="P6" s="11" t="s">
        <v>4</v>
      </c>
      <c r="Q6" s="166" t="s">
        <v>11</v>
      </c>
      <c r="R6" s="167"/>
      <c r="S6" s="167"/>
      <c r="T6" s="168"/>
      <c r="U6" s="15">
        <v>0</v>
      </c>
      <c r="V6" s="11" t="s">
        <v>4</v>
      </c>
      <c r="W6" s="166" t="s">
        <v>164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0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0</v>
      </c>
      <c r="J7" s="11" t="s">
        <v>5</v>
      </c>
      <c r="K7" s="166" t="s">
        <v>144</v>
      </c>
      <c r="L7" s="167"/>
      <c r="M7" s="167"/>
      <c r="N7" s="168"/>
      <c r="O7" s="15">
        <v>0</v>
      </c>
      <c r="P7" s="11" t="s">
        <v>5</v>
      </c>
      <c r="Q7" s="166" t="s">
        <v>12</v>
      </c>
      <c r="R7" s="167"/>
      <c r="S7" s="167"/>
      <c r="T7" s="168"/>
      <c r="U7" s="15">
        <v>0</v>
      </c>
      <c r="V7" s="11" t="s">
        <v>5</v>
      </c>
      <c r="W7" s="166" t="s">
        <v>12</v>
      </c>
      <c r="X7" s="167"/>
      <c r="Y7" s="167"/>
      <c r="Z7" s="168"/>
      <c r="AA7" s="15">
        <v>0</v>
      </c>
      <c r="AB7" s="11" t="s">
        <v>5</v>
      </c>
      <c r="AC7" s="166" t="s">
        <v>12</v>
      </c>
      <c r="AD7" s="167"/>
      <c r="AE7" s="167"/>
      <c r="AF7" s="168"/>
      <c r="AG7" s="15">
        <v>1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0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142</v>
      </c>
      <c r="F9" s="167"/>
      <c r="G9" s="167"/>
      <c r="H9" s="168"/>
      <c r="I9" s="15">
        <v>2</v>
      </c>
      <c r="J9" s="11" t="s">
        <v>7</v>
      </c>
      <c r="K9" s="166" t="s">
        <v>117</v>
      </c>
      <c r="L9" s="167"/>
      <c r="M9" s="167"/>
      <c r="N9" s="168"/>
      <c r="O9" s="15">
        <v>0</v>
      </c>
      <c r="P9" s="11" t="s">
        <v>7</v>
      </c>
      <c r="Q9" s="166" t="s">
        <v>145</v>
      </c>
      <c r="R9" s="167"/>
      <c r="S9" s="167"/>
      <c r="T9" s="168"/>
      <c r="U9" s="15">
        <v>0</v>
      </c>
      <c r="V9" s="11" t="s">
        <v>7</v>
      </c>
      <c r="W9" s="166" t="s">
        <v>155</v>
      </c>
      <c r="X9" s="167"/>
      <c r="Y9" s="167"/>
      <c r="Z9" s="168"/>
      <c r="AA9" s="15">
        <v>2</v>
      </c>
      <c r="AB9" s="11" t="s">
        <v>7</v>
      </c>
      <c r="AC9" s="166" t="s">
        <v>149</v>
      </c>
      <c r="AD9" s="167"/>
      <c r="AE9" s="167"/>
      <c r="AF9" s="168"/>
      <c r="AG9" s="15">
        <v>1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0"/>
      <c r="E10" s="108">
        <f>D4+E5</f>
        <v>12</v>
      </c>
      <c r="F10" s="8" t="str">
        <f>IF(E10&gt;=I10,"-","+")</f>
        <v>-</v>
      </c>
      <c r="G10" s="13">
        <f>ABS(E10-I10)</f>
        <v>2.5</v>
      </c>
      <c r="H10" s="10" t="s">
        <v>3</v>
      </c>
      <c r="I10" s="12">
        <f>SUM(I4:I9)</f>
        <v>9.5</v>
      </c>
      <c r="J10" s="107"/>
      <c r="K10" s="108">
        <f>J4+K5</f>
        <v>12</v>
      </c>
      <c r="L10" s="8" t="str">
        <f>IF(K10&gt;=O10,"-","+")</f>
        <v>-</v>
      </c>
      <c r="M10" s="13">
        <f>ABS(K10-O10)</f>
        <v>9</v>
      </c>
      <c r="N10" s="10" t="s">
        <v>3</v>
      </c>
      <c r="O10" s="12">
        <f>SUM(O4:O9)</f>
        <v>3</v>
      </c>
      <c r="P10" s="110"/>
      <c r="Q10" s="108">
        <f>P4+Q5</f>
        <v>11</v>
      </c>
      <c r="R10" s="8" t="str">
        <f>IF(Q10&gt;=U10,"-","+")</f>
        <v>-</v>
      </c>
      <c r="S10" s="13">
        <f>ABS(Q10-U10)</f>
        <v>4.5</v>
      </c>
      <c r="T10" s="10" t="s">
        <v>3</v>
      </c>
      <c r="U10" s="12">
        <f>SUM(U4:U9)</f>
        <v>6.5</v>
      </c>
      <c r="V10" s="107"/>
      <c r="W10" s="108">
        <f>V4+W5</f>
        <v>11</v>
      </c>
      <c r="X10" s="8" t="str">
        <f>IF(W10&gt;=AA10,"-","+")</f>
        <v>-</v>
      </c>
      <c r="Y10" s="13">
        <f>ABS(W10-AA10)</f>
        <v>2</v>
      </c>
      <c r="Z10" s="10" t="s">
        <v>3</v>
      </c>
      <c r="AA10" s="12">
        <f>SUM(AA4:AA9)</f>
        <v>9</v>
      </c>
      <c r="AB10" s="107"/>
      <c r="AC10" s="108">
        <f>AB4+AC5</f>
        <v>9</v>
      </c>
      <c r="AD10" s="8" t="str">
        <f>IF(AC10&gt;=AG10,"-","+")</f>
        <v>-</v>
      </c>
      <c r="AE10" s="13">
        <f>ABS(AC10-AG10)</f>
        <v>5</v>
      </c>
      <c r="AF10" s="10" t="s">
        <v>3</v>
      </c>
      <c r="AG10" s="12">
        <f>SUM(AG4:AG9)</f>
        <v>4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2.5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9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4.5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2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5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1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11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1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1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1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09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09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09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09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09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0"/>
      <c r="E19" s="108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0"/>
      <c r="K19" s="108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0"/>
      <c r="Q19" s="108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0"/>
      <c r="W19" s="108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0"/>
      <c r="AC19" s="108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72" t="s">
        <v>165</v>
      </c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157</v>
      </c>
      <c r="F22" s="167"/>
      <c r="G22" s="167"/>
      <c r="H22" s="168"/>
      <c r="I22" s="15">
        <v>1</v>
      </c>
      <c r="J22" s="11" t="s">
        <v>4</v>
      </c>
      <c r="K22" s="166" t="s">
        <v>161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0</v>
      </c>
      <c r="AH22" s="173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158</v>
      </c>
      <c r="F23" s="167"/>
      <c r="G23" s="167"/>
      <c r="H23" s="168"/>
      <c r="I23" s="15">
        <v>1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0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73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 t="s">
        <v>163</v>
      </c>
      <c r="R24" s="167"/>
      <c r="S24" s="167"/>
      <c r="T24" s="168"/>
      <c r="U24" s="15">
        <v>1</v>
      </c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73"/>
      <c r="AI24" s="156"/>
    </row>
    <row r="25" spans="1:35" ht="18" customHeight="1" x14ac:dyDescent="0.2">
      <c r="A25" s="156"/>
      <c r="B25" s="143" t="s">
        <v>63</v>
      </c>
      <c r="C25" s="144"/>
      <c r="D25" s="110"/>
      <c r="E25" s="108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0"/>
      <c r="K25" s="108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0"/>
      <c r="Q25" s="108">
        <f>Q21</f>
        <v>2</v>
      </c>
      <c r="R25" s="8" t="str">
        <f>IF(Q25&gt;=U25,"-","+")</f>
        <v>-</v>
      </c>
      <c r="S25" s="13">
        <f>ABS(Q25-U25)</f>
        <v>1</v>
      </c>
      <c r="T25" s="10" t="s">
        <v>3</v>
      </c>
      <c r="U25" s="12">
        <f>SUM(U22:U24)</f>
        <v>1</v>
      </c>
      <c r="V25" s="110"/>
      <c r="W25" s="108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0"/>
      <c r="AC25" s="108">
        <f>AC21</f>
        <v>4</v>
      </c>
      <c r="AD25" s="8" t="str">
        <f>IF(AC25&gt;=AG25,"-","+")</f>
        <v>-</v>
      </c>
      <c r="AE25" s="13">
        <f>ABS(AC25-AG25)</f>
        <v>2</v>
      </c>
      <c r="AF25" s="10" t="s">
        <v>3</v>
      </c>
      <c r="AG25" s="12">
        <f>SUM(AG22:AG24)</f>
        <v>2</v>
      </c>
      <c r="AH25" s="173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1</v>
      </c>
      <c r="Q26" s="147" t="str">
        <f>IF(Q25&gt;U25," Jam Tersisa dari Main",IF(Q25&lt;U25,"Jam Kelebihan Main","Jadual Main/Kerja Sesuai"))</f>
        <v xml:space="preserve"> Jam Tersisa dari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2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74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159</v>
      </c>
      <c r="F28" s="167"/>
      <c r="G28" s="167"/>
      <c r="H28" s="168"/>
      <c r="I28" s="15">
        <v>1</v>
      </c>
      <c r="J28" s="11" t="s">
        <v>4</v>
      </c>
      <c r="K28" s="166" t="s">
        <v>162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0</v>
      </c>
      <c r="V28" s="11" t="s">
        <v>4</v>
      </c>
      <c r="W28" s="166" t="s">
        <v>60</v>
      </c>
      <c r="X28" s="167"/>
      <c r="Y28" s="167"/>
      <c r="Z28" s="168"/>
      <c r="AA28" s="15">
        <v>0</v>
      </c>
      <c r="AB28" s="11" t="s">
        <v>4</v>
      </c>
      <c r="AC28" s="166" t="s">
        <v>125</v>
      </c>
      <c r="AD28" s="167"/>
      <c r="AE28" s="167"/>
      <c r="AF28" s="168"/>
      <c r="AG28" s="15">
        <v>0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 t="s">
        <v>110</v>
      </c>
      <c r="J29" s="11" t="s">
        <v>5</v>
      </c>
      <c r="K29" s="166" t="s">
        <v>153</v>
      </c>
      <c r="L29" s="167"/>
      <c r="M29" s="167"/>
      <c r="N29" s="168"/>
      <c r="O29" s="15">
        <v>0</v>
      </c>
      <c r="P29" s="11" t="s">
        <v>5</v>
      </c>
      <c r="Q29" s="166" t="s">
        <v>137</v>
      </c>
      <c r="R29" s="167"/>
      <c r="S29" s="167"/>
      <c r="T29" s="168"/>
      <c r="U29" s="15">
        <v>0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</v>
      </c>
      <c r="J30" s="11" t="s">
        <v>6</v>
      </c>
      <c r="K30" s="166" t="s">
        <v>61</v>
      </c>
      <c r="L30" s="167"/>
      <c r="M30" s="167"/>
      <c r="N30" s="168"/>
      <c r="O30" s="15">
        <v>0</v>
      </c>
      <c r="P30" s="11" t="s">
        <v>6</v>
      </c>
      <c r="Q30" s="166" t="s">
        <v>61</v>
      </c>
      <c r="R30" s="167"/>
      <c r="S30" s="167"/>
      <c r="T30" s="168"/>
      <c r="U30" s="15">
        <v>0</v>
      </c>
      <c r="V30" s="11" t="s">
        <v>6</v>
      </c>
      <c r="W30" s="166" t="s">
        <v>61</v>
      </c>
      <c r="X30" s="167"/>
      <c r="Y30" s="167"/>
      <c r="Z30" s="168"/>
      <c r="AA30" s="15">
        <v>0</v>
      </c>
      <c r="AB30" s="11" t="s">
        <v>6</v>
      </c>
      <c r="AC30" s="166" t="s">
        <v>61</v>
      </c>
      <c r="AD30" s="167"/>
      <c r="AE30" s="167"/>
      <c r="AF30" s="168"/>
      <c r="AG30" s="15">
        <v>0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0"/>
      <c r="E31" s="108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0"/>
      <c r="K31" s="108">
        <f>K27</f>
        <v>2</v>
      </c>
      <c r="L31" s="8" t="str">
        <f>IF(K31&gt;=O31,"-","+")</f>
        <v>-</v>
      </c>
      <c r="M31" s="13">
        <f>ABS(K31-O31)</f>
        <v>1</v>
      </c>
      <c r="N31" s="10" t="s">
        <v>3</v>
      </c>
      <c r="O31" s="12">
        <f>SUM(O28:O30)</f>
        <v>1</v>
      </c>
      <c r="P31" s="110"/>
      <c r="Q31" s="108">
        <f>Q27</f>
        <v>2</v>
      </c>
      <c r="R31" s="8" t="str">
        <f>IF(Q31&gt;=U31,"-","+")</f>
        <v>-</v>
      </c>
      <c r="S31" s="13">
        <f>ABS(Q31-U31)</f>
        <v>2</v>
      </c>
      <c r="T31" s="10" t="s">
        <v>3</v>
      </c>
      <c r="U31" s="12">
        <f>SUM(U28:U30)</f>
        <v>0</v>
      </c>
      <c r="V31" s="110"/>
      <c r="W31" s="108">
        <f>W27</f>
        <v>2</v>
      </c>
      <c r="X31" s="8" t="str">
        <f>IF(W31&gt;=AA31,"-","+")</f>
        <v>-</v>
      </c>
      <c r="Y31" s="13">
        <f>ABS(W31-AA31)</f>
        <v>2</v>
      </c>
      <c r="Z31" s="10" t="s">
        <v>3</v>
      </c>
      <c r="AA31" s="12">
        <f>SUM(AA28:AA30)</f>
        <v>0</v>
      </c>
      <c r="AB31" s="110"/>
      <c r="AC31" s="108">
        <f>AC27</f>
        <v>2</v>
      </c>
      <c r="AD31" s="8" t="str">
        <f>IF(AC31&gt;=AG31,"-","+")</f>
        <v>-</v>
      </c>
      <c r="AE31" s="13">
        <f>ABS(AC31-AG31)</f>
        <v>2</v>
      </c>
      <c r="AF31" s="10" t="s">
        <v>3</v>
      </c>
      <c r="AG31" s="12">
        <f>SUM(AG28:AG30)</f>
        <v>0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1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2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2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2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0"/>
      <c r="E33" s="76">
        <f>24</f>
        <v>24</v>
      </c>
      <c r="F33" s="77" t="str">
        <f>IF(E33&gt;=I33,"-","+")</f>
        <v>-</v>
      </c>
      <c r="G33" s="78">
        <f>ABS(E33-I33)</f>
        <v>1.5</v>
      </c>
      <c r="H33" s="79" t="s">
        <v>3</v>
      </c>
      <c r="I33" s="80">
        <f>I10+I13+I19+I25+I31</f>
        <v>22.5</v>
      </c>
      <c r="J33" s="110"/>
      <c r="K33" s="76">
        <f>24</f>
        <v>24</v>
      </c>
      <c r="L33" s="77" t="str">
        <f>IF(K33&gt;=O33,"-","+")</f>
        <v>-</v>
      </c>
      <c r="M33" s="78">
        <f>ABS(K33-O33)</f>
        <v>9</v>
      </c>
      <c r="N33" s="79" t="s">
        <v>3</v>
      </c>
      <c r="O33" s="80">
        <f>O10+O13+O19+O25+O31</f>
        <v>15</v>
      </c>
      <c r="P33" s="110"/>
      <c r="Q33" s="76">
        <f>24</f>
        <v>24</v>
      </c>
      <c r="R33" s="77" t="str">
        <f>IF(Q33&gt;=U33,"-","+")</f>
        <v>-</v>
      </c>
      <c r="S33" s="78">
        <f>ABS(Q33-U33)</f>
        <v>7.5</v>
      </c>
      <c r="T33" s="79" t="s">
        <v>3</v>
      </c>
      <c r="U33" s="80">
        <f>U10+U13+U19+U25+U31</f>
        <v>16.5</v>
      </c>
      <c r="V33" s="110"/>
      <c r="W33" s="76">
        <f>24</f>
        <v>24</v>
      </c>
      <c r="X33" s="77" t="str">
        <f>IF(W33&gt;=AA33,"-","+")</f>
        <v>-</v>
      </c>
      <c r="Y33" s="78">
        <f>ABS(W33-AA33)</f>
        <v>3</v>
      </c>
      <c r="Z33" s="79" t="s">
        <v>3</v>
      </c>
      <c r="AA33" s="80">
        <f>AA10+AA13+AA19+AA25+AA31</f>
        <v>21</v>
      </c>
      <c r="AB33" s="110"/>
      <c r="AC33" s="76">
        <f>24</f>
        <v>24</v>
      </c>
      <c r="AD33" s="77" t="str">
        <f>IF(AC33&gt;=AG33,"-","+")</f>
        <v>-</v>
      </c>
      <c r="AE33" s="78">
        <f>ABS(AC33-AG33)</f>
        <v>9</v>
      </c>
      <c r="AF33" s="79" t="s">
        <v>3</v>
      </c>
      <c r="AG33" s="80">
        <f>AG10+AG13+AG19+AG25+AG31</f>
        <v>15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1.5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9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7.5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3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9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2.5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9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4.5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2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5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1</v>
      </c>
      <c r="Q39" s="75" t="str">
        <f>Q26</f>
        <v xml:space="preserve"> Jam Tersisa dari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2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1</v>
      </c>
      <c r="K40" s="75" t="str">
        <f>K32</f>
        <v>Jam Tersimpan dr Jalan</v>
      </c>
      <c r="L40" s="75"/>
      <c r="M40" s="75"/>
      <c r="N40" s="75"/>
      <c r="O40" s="75"/>
      <c r="P40" s="75">
        <f>P32</f>
        <v>2</v>
      </c>
      <c r="Q40" s="75" t="str">
        <f>Q32</f>
        <v>Jam Tersimpan dr Jalan</v>
      </c>
      <c r="R40" s="75"/>
      <c r="S40" s="75"/>
      <c r="T40" s="75"/>
      <c r="U40" s="75"/>
      <c r="V40" s="98">
        <f>V32</f>
        <v>2</v>
      </c>
      <c r="W40" s="98" t="str">
        <f>W32</f>
        <v>Jam Tersimpan dr Jalan</v>
      </c>
      <c r="X40" s="98"/>
      <c r="Y40" s="98"/>
      <c r="Z40" s="75"/>
      <c r="AA40" s="75"/>
      <c r="AB40" s="75">
        <f>AB32</f>
        <v>2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ht="15" x14ac:dyDescent="0.2">
      <c r="A42" s="75"/>
      <c r="B42" s="75"/>
      <c r="C42" s="75"/>
      <c r="D42" s="112" t="s">
        <v>65</v>
      </c>
      <c r="E42" s="98"/>
      <c r="F42" s="98"/>
      <c r="G42" s="98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ht="15" x14ac:dyDescent="0.2">
      <c r="A43" s="75"/>
      <c r="B43" s="75"/>
      <c r="C43" s="75"/>
      <c r="D43" s="112" t="s">
        <v>66</v>
      </c>
      <c r="E43" s="98"/>
      <c r="F43" s="98"/>
      <c r="G43" s="98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3" workbookViewId="0">
      <selection activeCell="I27" sqref="I27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160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151</v>
      </c>
      <c r="F6" s="167"/>
      <c r="G6" s="167"/>
      <c r="H6" s="168"/>
      <c r="I6" s="15">
        <v>0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0</v>
      </c>
      <c r="V6" s="11" t="s">
        <v>4</v>
      </c>
      <c r="W6" s="166" t="s">
        <v>171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0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144</v>
      </c>
      <c r="L7" s="167"/>
      <c r="M7" s="167"/>
      <c r="N7" s="168"/>
      <c r="O7" s="15">
        <v>1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1</v>
      </c>
      <c r="AB7" s="11" t="s">
        <v>5</v>
      </c>
      <c r="AC7" s="166" t="s">
        <v>12</v>
      </c>
      <c r="AD7" s="167"/>
      <c r="AE7" s="167"/>
      <c r="AF7" s="168"/>
      <c r="AG7" s="15">
        <v>1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142</v>
      </c>
      <c r="F9" s="167"/>
      <c r="G9" s="167"/>
      <c r="H9" s="168"/>
      <c r="I9" s="15">
        <v>2</v>
      </c>
      <c r="J9" s="11" t="s">
        <v>7</v>
      </c>
      <c r="K9" s="166" t="s">
        <v>117</v>
      </c>
      <c r="L9" s="167"/>
      <c r="M9" s="167"/>
      <c r="N9" s="168"/>
      <c r="O9" s="15">
        <v>0</v>
      </c>
      <c r="P9" s="11" t="s">
        <v>7</v>
      </c>
      <c r="Q9" s="166" t="s">
        <v>145</v>
      </c>
      <c r="R9" s="167"/>
      <c r="S9" s="167"/>
      <c r="T9" s="168"/>
      <c r="U9" s="15">
        <v>1</v>
      </c>
      <c r="V9" s="11" t="s">
        <v>7</v>
      </c>
      <c r="W9" s="166" t="s">
        <v>64</v>
      </c>
      <c r="X9" s="167"/>
      <c r="Y9" s="167"/>
      <c r="Z9" s="168"/>
      <c r="AA9" s="15">
        <v>2</v>
      </c>
      <c r="AB9" s="11" t="s">
        <v>7</v>
      </c>
      <c r="AC9" s="166" t="s">
        <v>149</v>
      </c>
      <c r="AD9" s="167"/>
      <c r="AE9" s="167"/>
      <c r="AF9" s="168"/>
      <c r="AG9" s="15">
        <v>0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0"/>
      <c r="E10" s="108">
        <f>D4+E5</f>
        <v>12</v>
      </c>
      <c r="F10" s="8" t="str">
        <f>IF(E10&gt;=I10,"-","+")</f>
        <v>-</v>
      </c>
      <c r="G10" s="13">
        <f>ABS(E10-I10)</f>
        <v>1.5</v>
      </c>
      <c r="H10" s="10" t="s">
        <v>3</v>
      </c>
      <c r="I10" s="12">
        <f>SUM(I4:I9)</f>
        <v>10.5</v>
      </c>
      <c r="J10" s="107"/>
      <c r="K10" s="108">
        <f>J4+K5</f>
        <v>12</v>
      </c>
      <c r="L10" s="8" t="str">
        <f>IF(K10&gt;=O10,"-","+")</f>
        <v>-</v>
      </c>
      <c r="M10" s="13">
        <f>ABS(K10-O10)</f>
        <v>4</v>
      </c>
      <c r="N10" s="10" t="s">
        <v>3</v>
      </c>
      <c r="O10" s="12">
        <f>SUM(O4:O9)</f>
        <v>8</v>
      </c>
      <c r="P10" s="110"/>
      <c r="Q10" s="108">
        <f>P4+Q5</f>
        <v>11</v>
      </c>
      <c r="R10" s="8" t="str">
        <f>IF(Q10&gt;=U10,"-","+")</f>
        <v>-</v>
      </c>
      <c r="S10" s="13">
        <f>ABS(Q10-U10)</f>
        <v>1.5</v>
      </c>
      <c r="T10" s="10" t="s">
        <v>3</v>
      </c>
      <c r="U10" s="12">
        <f>SUM(U4:U9)</f>
        <v>9.5</v>
      </c>
      <c r="V10" s="107"/>
      <c r="W10" s="108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07"/>
      <c r="AC10" s="108">
        <f>AB4+AC5</f>
        <v>9</v>
      </c>
      <c r="AD10" s="8" t="str">
        <f>IF(AC10&gt;=AG10,"-","+")</f>
        <v>-</v>
      </c>
      <c r="AE10" s="13">
        <f>ABS(AC10-AG10)</f>
        <v>6</v>
      </c>
      <c r="AF10" s="10" t="s">
        <v>3</v>
      </c>
      <c r="AG10" s="12">
        <f>SUM(AG4:AG9)</f>
        <v>3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1.5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4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1.5</v>
      </c>
      <c r="Q11" s="147" t="str">
        <f>IF(Q10&gt;U10," Jam Kurang Belajar",IF(Q10&lt;U10,"Jam Kelebihan Belajar","Jadual Belajar Sesuai"))</f>
        <v xml:space="preserve"> Jam Kurang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6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1">
        <f>ABS(E13-I13)</f>
        <v>0</v>
      </c>
      <c r="H13" s="10" t="s">
        <v>3</v>
      </c>
      <c r="I13" s="19">
        <v>6</v>
      </c>
      <c r="J13" s="18"/>
      <c r="K13" s="97">
        <v>6</v>
      </c>
      <c r="L13" s="8" t="str">
        <f>IF(K13&gt;=O13,"-","+")</f>
        <v>-</v>
      </c>
      <c r="M13" s="111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1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1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1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09">
        <f>IF(E13&gt;=I13,ABS(G13),(G13))</f>
        <v>0</v>
      </c>
      <c r="E14" s="147" t="str">
        <f>IF(E13&gt;I13," Jam Kurang Tidur",IF(E13&lt;I13,"Jam Kelebihan Tidur","Jadual Tidur Sesuai"))</f>
        <v>Jadual Tidur Sesuai</v>
      </c>
      <c r="F14" s="147"/>
      <c r="G14" s="147"/>
      <c r="H14" s="147"/>
      <c r="I14" s="147"/>
      <c r="J14" s="109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09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09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09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0"/>
      <c r="E19" s="108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0"/>
      <c r="K19" s="108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0"/>
      <c r="Q19" s="108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0"/>
      <c r="W19" s="108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0"/>
      <c r="AC19" s="108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72" t="s">
        <v>165</v>
      </c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129</v>
      </c>
      <c r="F22" s="167"/>
      <c r="G22" s="167"/>
      <c r="H22" s="168"/>
      <c r="I22" s="15">
        <v>1</v>
      </c>
      <c r="J22" s="11" t="s">
        <v>4</v>
      </c>
      <c r="K22" s="166" t="s">
        <v>169</v>
      </c>
      <c r="L22" s="167"/>
      <c r="M22" s="167"/>
      <c r="N22" s="168"/>
      <c r="O22" s="15">
        <v>3</v>
      </c>
      <c r="P22" s="11" t="s">
        <v>4</v>
      </c>
      <c r="Q22" s="166" t="s">
        <v>119</v>
      </c>
      <c r="R22" s="167"/>
      <c r="S22" s="167"/>
      <c r="T22" s="168"/>
      <c r="U22" s="15">
        <v>0</v>
      </c>
      <c r="V22" s="11" t="s">
        <v>4</v>
      </c>
      <c r="W22" s="166" t="s">
        <v>148</v>
      </c>
      <c r="X22" s="167"/>
      <c r="Y22" s="167"/>
      <c r="Z22" s="168"/>
      <c r="AA22" s="15">
        <v>2</v>
      </c>
      <c r="AB22" s="11" t="s">
        <v>4</v>
      </c>
      <c r="AC22" s="166" t="s">
        <v>172</v>
      </c>
      <c r="AD22" s="167"/>
      <c r="AE22" s="167"/>
      <c r="AF22" s="168"/>
      <c r="AG22" s="15">
        <v>1</v>
      </c>
      <c r="AH22" s="173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61</v>
      </c>
      <c r="F23" s="167"/>
      <c r="G23" s="167"/>
      <c r="H23" s="168"/>
      <c r="I23" s="15">
        <v>1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1</v>
      </c>
      <c r="V23" s="11" t="s">
        <v>5</v>
      </c>
      <c r="W23" s="166" t="s">
        <v>138</v>
      </c>
      <c r="X23" s="167"/>
      <c r="Y23" s="167"/>
      <c r="Z23" s="168"/>
      <c r="AA23" s="15">
        <v>1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73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>
        <v>0</v>
      </c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1</v>
      </c>
      <c r="AH24" s="173"/>
      <c r="AI24" s="156"/>
    </row>
    <row r="25" spans="1:35" ht="18" customHeight="1" x14ac:dyDescent="0.2">
      <c r="A25" s="156"/>
      <c r="B25" s="143" t="s">
        <v>63</v>
      </c>
      <c r="C25" s="144"/>
      <c r="D25" s="110"/>
      <c r="E25" s="108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0"/>
      <c r="K25" s="108">
        <v>1</v>
      </c>
      <c r="L25" s="8" t="str">
        <f>IF(K25&gt;=O25,"-","+")</f>
        <v>+</v>
      </c>
      <c r="M25" s="13">
        <f>ABS(K25-O25)</f>
        <v>2</v>
      </c>
      <c r="N25" s="10" t="s">
        <v>3</v>
      </c>
      <c r="O25" s="12">
        <f>SUM(O22:O24)</f>
        <v>3</v>
      </c>
      <c r="P25" s="110"/>
      <c r="Q25" s="108">
        <f>Q21</f>
        <v>2</v>
      </c>
      <c r="R25" s="8" t="str">
        <f>IF(Q25&gt;=U25,"-","+")</f>
        <v>-</v>
      </c>
      <c r="S25" s="13">
        <f>ABS(Q25-U25)</f>
        <v>1</v>
      </c>
      <c r="T25" s="10" t="s">
        <v>3</v>
      </c>
      <c r="U25" s="12">
        <f>SUM(U22:U24)</f>
        <v>1</v>
      </c>
      <c r="V25" s="110"/>
      <c r="W25" s="108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0"/>
      <c r="AC25" s="108">
        <f>AC21</f>
        <v>4</v>
      </c>
      <c r="AD25" s="8" t="str">
        <f>IF(AC25&gt;=AG25,"-","+")</f>
        <v>-</v>
      </c>
      <c r="AE25" s="13">
        <f>ABS(AC25-AG25)</f>
        <v>2</v>
      </c>
      <c r="AF25" s="10" t="s">
        <v>3</v>
      </c>
      <c r="AG25" s="12">
        <f>SUM(AG22:AG24)</f>
        <v>2</v>
      </c>
      <c r="AH25" s="173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2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1</v>
      </c>
      <c r="Q26" s="147" t="str">
        <f>IF(Q25&gt;U25," Jam Tersisa dari Main",IF(Q25&lt;U25,"Jam Kelebihan Main","Jadual Main/Kerja Sesuai"))</f>
        <v xml:space="preserve"> Jam Tersisa dari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2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74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167</v>
      </c>
      <c r="F28" s="167"/>
      <c r="G28" s="167"/>
      <c r="H28" s="168"/>
      <c r="I28" s="15">
        <v>0.45</v>
      </c>
      <c r="J28" s="11" t="s">
        <v>4</v>
      </c>
      <c r="K28" s="166" t="s">
        <v>170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0.45</v>
      </c>
      <c r="V28" s="11" t="s">
        <v>4</v>
      </c>
      <c r="W28" s="166" t="s">
        <v>60</v>
      </c>
      <c r="X28" s="167"/>
      <c r="Y28" s="167"/>
      <c r="Z28" s="168"/>
      <c r="AA28" s="15">
        <v>0.3</v>
      </c>
      <c r="AB28" s="11" t="s">
        <v>4</v>
      </c>
      <c r="AC28" s="166" t="s">
        <v>125</v>
      </c>
      <c r="AD28" s="167"/>
      <c r="AE28" s="167"/>
      <c r="AF28" s="168"/>
      <c r="AG28" s="15">
        <v>0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168</v>
      </c>
      <c r="F29" s="167"/>
      <c r="G29" s="167"/>
      <c r="H29" s="168"/>
      <c r="I29" s="15" t="s">
        <v>110</v>
      </c>
      <c r="J29" s="11" t="s">
        <v>5</v>
      </c>
      <c r="K29" s="166" t="s">
        <v>166</v>
      </c>
      <c r="L29" s="167"/>
      <c r="M29" s="167"/>
      <c r="N29" s="168"/>
      <c r="O29" s="15">
        <v>0.45</v>
      </c>
      <c r="P29" s="11" t="s">
        <v>5</v>
      </c>
      <c r="Q29" s="166" t="s">
        <v>137</v>
      </c>
      <c r="R29" s="167"/>
      <c r="S29" s="167"/>
      <c r="T29" s="168"/>
      <c r="U29" s="15">
        <v>0.2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>
        <v>0.45</v>
      </c>
      <c r="J30" s="11" t="s">
        <v>6</v>
      </c>
      <c r="K30" s="166" t="s">
        <v>61</v>
      </c>
      <c r="L30" s="167"/>
      <c r="M30" s="167"/>
      <c r="N30" s="168"/>
      <c r="O30" s="15">
        <v>0.3</v>
      </c>
      <c r="P30" s="11" t="s">
        <v>6</v>
      </c>
      <c r="Q30" s="166" t="s">
        <v>61</v>
      </c>
      <c r="R30" s="167"/>
      <c r="S30" s="167"/>
      <c r="T30" s="168"/>
      <c r="U30" s="15">
        <v>0.3</v>
      </c>
      <c r="V30" s="11" t="s">
        <v>6</v>
      </c>
      <c r="W30" s="166" t="s">
        <v>61</v>
      </c>
      <c r="X30" s="167"/>
      <c r="Y30" s="167"/>
      <c r="Z30" s="168"/>
      <c r="AA30" s="15">
        <v>0.45</v>
      </c>
      <c r="AB30" s="11" t="s">
        <v>6</v>
      </c>
      <c r="AC30" s="166" t="s">
        <v>61</v>
      </c>
      <c r="AD30" s="167"/>
      <c r="AE30" s="167"/>
      <c r="AF30" s="168"/>
      <c r="AG30" s="15">
        <v>0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0"/>
      <c r="E31" s="108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0"/>
      <c r="K31" s="108">
        <f>K27</f>
        <v>2</v>
      </c>
      <c r="L31" s="8" t="str">
        <f>IF(K31&gt;=O31,"-","+")</f>
        <v>-</v>
      </c>
      <c r="M31" s="13">
        <f>ABS(K31-O31)</f>
        <v>0.25</v>
      </c>
      <c r="N31" s="10" t="s">
        <v>3</v>
      </c>
      <c r="O31" s="12">
        <f>SUM(O28:O30)</f>
        <v>1.75</v>
      </c>
      <c r="P31" s="110"/>
      <c r="Q31" s="108">
        <f>Q27</f>
        <v>2</v>
      </c>
      <c r="R31" s="8" t="str">
        <f>IF(Q31&gt;=U31,"-","+")</f>
        <v>-</v>
      </c>
      <c r="S31" s="13">
        <f>ABS(Q31-U31)</f>
        <v>1.05</v>
      </c>
      <c r="T31" s="10" t="s">
        <v>3</v>
      </c>
      <c r="U31" s="12">
        <f>SUM(U28:U30)</f>
        <v>0.95</v>
      </c>
      <c r="V31" s="110"/>
      <c r="W31" s="108">
        <f>W27</f>
        <v>2</v>
      </c>
      <c r="X31" s="8" t="str">
        <f>IF(W31&gt;=AA31,"-","+")</f>
        <v>-</v>
      </c>
      <c r="Y31" s="13">
        <f>ABS(W31-AA31)</f>
        <v>1.25</v>
      </c>
      <c r="Z31" s="10" t="s">
        <v>3</v>
      </c>
      <c r="AA31" s="12">
        <f>SUM(AA28:AA30)</f>
        <v>0.75</v>
      </c>
      <c r="AB31" s="110"/>
      <c r="AC31" s="108">
        <f>AC27</f>
        <v>2</v>
      </c>
      <c r="AD31" s="8" t="str">
        <f>IF(AC31&gt;=AG31,"-","+")</f>
        <v>-</v>
      </c>
      <c r="AE31" s="13">
        <f>ABS(AC31-AG31)</f>
        <v>2</v>
      </c>
      <c r="AF31" s="10" t="s">
        <v>3</v>
      </c>
      <c r="AG31" s="12">
        <f>SUM(AG28:AG30)</f>
        <v>0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0.25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1.05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1.25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2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0"/>
      <c r="E33" s="76">
        <f>24</f>
        <v>24</v>
      </c>
      <c r="F33" s="77" t="str">
        <f>IF(E33&gt;=I33,"-","+")</f>
        <v>-</v>
      </c>
      <c r="G33" s="78">
        <f>ABS(E33-I33)</f>
        <v>0.5</v>
      </c>
      <c r="H33" s="79" t="s">
        <v>3</v>
      </c>
      <c r="I33" s="80">
        <f>I10+I13+I19+I25+I31</f>
        <v>23.5</v>
      </c>
      <c r="J33" s="110"/>
      <c r="K33" s="76">
        <f>24</f>
        <v>24</v>
      </c>
      <c r="L33" s="77" t="str">
        <f>IF(K33&gt;=O33,"-","+")</f>
        <v>-</v>
      </c>
      <c r="M33" s="78">
        <f>ABS(K33-O33)</f>
        <v>2.25</v>
      </c>
      <c r="N33" s="79" t="s">
        <v>3</v>
      </c>
      <c r="O33" s="80">
        <f>O10+O13+O19+O25+O31</f>
        <v>21.75</v>
      </c>
      <c r="P33" s="110"/>
      <c r="Q33" s="76">
        <f>24</f>
        <v>24</v>
      </c>
      <c r="R33" s="77" t="str">
        <f>IF(Q33&gt;=U33,"-","+")</f>
        <v>-</v>
      </c>
      <c r="S33" s="78">
        <f>ABS(Q33-U33)</f>
        <v>3.5500000000000007</v>
      </c>
      <c r="T33" s="79" t="s">
        <v>3</v>
      </c>
      <c r="U33" s="80">
        <f>U10+U13+U19+U25+U31</f>
        <v>20.45</v>
      </c>
      <c r="V33" s="110"/>
      <c r="W33" s="76">
        <f>24</f>
        <v>24</v>
      </c>
      <c r="X33" s="77" t="str">
        <f>IF(W33&gt;=AA33,"-","+")</f>
        <v>-</v>
      </c>
      <c r="Y33" s="78">
        <f>ABS(W33-AA33)</f>
        <v>1.25</v>
      </c>
      <c r="Z33" s="79" t="s">
        <v>3</v>
      </c>
      <c r="AA33" s="80">
        <f>AA10+AA13+AA19+AA25+AA31</f>
        <v>22.75</v>
      </c>
      <c r="AB33" s="110"/>
      <c r="AC33" s="76">
        <f>24</f>
        <v>24</v>
      </c>
      <c r="AD33" s="77" t="str">
        <f>IF(AC33&gt;=AG33,"-","+")</f>
        <v>-</v>
      </c>
      <c r="AE33" s="78">
        <f>ABS(AC33-AG33)</f>
        <v>10</v>
      </c>
      <c r="AF33" s="79" t="s">
        <v>3</v>
      </c>
      <c r="AG33" s="80">
        <f>AG10+AG13+AG19+AG25+AG31</f>
        <v>14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0.5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2.25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3.5500000000000007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1.25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10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1.5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4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1.5</v>
      </c>
      <c r="Q36" s="100" t="str">
        <f>Q11</f>
        <v xml:space="preserve"> Jam Kurang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6</v>
      </c>
      <c r="AC36" s="98" t="str">
        <f>AC11</f>
        <v xml:space="preserve"> Jam Kurang Belajar</v>
      </c>
      <c r="AD36" s="99"/>
      <c r="AE36" s="99"/>
      <c r="AF36" s="81"/>
      <c r="AG36" s="81"/>
    </row>
    <row r="37" spans="1:35" x14ac:dyDescent="0.2">
      <c r="A37" s="75"/>
      <c r="B37" s="75"/>
      <c r="C37" s="75"/>
      <c r="D37" s="75">
        <f>D14</f>
        <v>0</v>
      </c>
      <c r="E37" s="75" t="str">
        <f>E14</f>
        <v>Jadual Tidur Sesuai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2</v>
      </c>
      <c r="K39" s="75" t="str">
        <f>K26</f>
        <v>Jam Kelebihan Main</v>
      </c>
      <c r="L39" s="81"/>
      <c r="M39" s="81"/>
      <c r="N39" s="81"/>
      <c r="O39" s="81"/>
      <c r="P39" s="75">
        <f>P26</f>
        <v>1</v>
      </c>
      <c r="Q39" s="75" t="str">
        <f>Q26</f>
        <v xml:space="preserve"> Jam Tersisa dari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2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0.25</v>
      </c>
      <c r="K40" s="75" t="str">
        <f>K32</f>
        <v>Jam Tersimpan dr Jalan</v>
      </c>
      <c r="L40" s="75"/>
      <c r="M40" s="75"/>
      <c r="N40" s="75"/>
      <c r="O40" s="75"/>
      <c r="P40" s="75">
        <f>P32</f>
        <v>1.05</v>
      </c>
      <c r="Q40" s="75" t="str">
        <f>Q32</f>
        <v>Jam Tersimpan dr Jalan</v>
      </c>
      <c r="R40" s="75"/>
      <c r="S40" s="75"/>
      <c r="T40" s="75"/>
      <c r="U40" s="75"/>
      <c r="V40" s="98">
        <f>V32</f>
        <v>1.25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2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ht="15" x14ac:dyDescent="0.2">
      <c r="A42" s="75"/>
      <c r="B42" s="75"/>
      <c r="C42" s="75"/>
      <c r="D42" s="112" t="s">
        <v>68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ht="15" x14ac:dyDescent="0.2">
      <c r="A43" s="75"/>
      <c r="B43" s="75"/>
      <c r="C43" s="75"/>
      <c r="D43" s="112" t="s">
        <v>67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I51"/>
  <sheetViews>
    <sheetView topLeftCell="A27" workbookViewId="0">
      <selection activeCell="AH37" sqref="AH37"/>
    </sheetView>
  </sheetViews>
  <sheetFormatPr defaultColWidth="8.85546875" defaultRowHeight="12" x14ac:dyDescent="0.2"/>
  <cols>
    <col min="1" max="2" width="4.7109375" style="1" customWidth="1"/>
    <col min="3" max="3" width="21.42578125" style="1" customWidth="1"/>
    <col min="4" max="5" width="4.7109375" style="1" customWidth="1"/>
    <col min="6" max="6" width="2.7109375" style="1" customWidth="1"/>
    <col min="7" max="7" width="4.7109375" style="1" customWidth="1"/>
    <col min="8" max="8" width="5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4.28515625" style="1" customWidth="1"/>
    <col min="33" max="33" width="4.7109375" style="1" customWidth="1"/>
    <col min="34" max="35" width="14.7109375" style="1" customWidth="1"/>
    <col min="36" max="16384" width="8.85546875" style="1"/>
  </cols>
  <sheetData>
    <row r="1" spans="1:35" ht="20.100000000000001" customHeight="1" x14ac:dyDescent="0.2">
      <c r="A1" s="175" t="s">
        <v>19</v>
      </c>
      <c r="B1" s="175"/>
      <c r="C1" s="175"/>
      <c r="D1" s="152">
        <v>1</v>
      </c>
      <c r="E1" s="153" t="s">
        <v>31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2" t="s">
        <v>85</v>
      </c>
      <c r="AI1" s="152"/>
    </row>
    <row r="2" spans="1:35" ht="20.100000000000001" customHeight="1" x14ac:dyDescent="0.2">
      <c r="A2" s="176"/>
      <c r="B2" s="176"/>
      <c r="C2" s="176"/>
      <c r="D2" s="151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1" t="s">
        <v>86</v>
      </c>
      <c r="AI2" s="151"/>
    </row>
    <row r="3" spans="1:35" ht="18" customHeight="1" x14ac:dyDescent="0.2">
      <c r="A3" s="2" t="s">
        <v>0</v>
      </c>
      <c r="B3" s="181" t="s">
        <v>1</v>
      </c>
      <c r="C3" s="183"/>
      <c r="D3" s="181" t="s">
        <v>14</v>
      </c>
      <c r="E3" s="182"/>
      <c r="F3" s="182"/>
      <c r="G3" s="182"/>
      <c r="H3" s="182"/>
      <c r="I3" s="183"/>
      <c r="J3" s="181" t="s">
        <v>13</v>
      </c>
      <c r="K3" s="182"/>
      <c r="L3" s="182"/>
      <c r="M3" s="182"/>
      <c r="N3" s="182"/>
      <c r="O3" s="183"/>
      <c r="P3" s="181" t="s">
        <v>15</v>
      </c>
      <c r="Q3" s="182"/>
      <c r="R3" s="182"/>
      <c r="S3" s="182"/>
      <c r="T3" s="182"/>
      <c r="U3" s="183"/>
      <c r="V3" s="181" t="s">
        <v>16</v>
      </c>
      <c r="W3" s="182"/>
      <c r="X3" s="182"/>
      <c r="Y3" s="182"/>
      <c r="Z3" s="182"/>
      <c r="AA3" s="183"/>
      <c r="AB3" s="181" t="s">
        <v>17</v>
      </c>
      <c r="AC3" s="182"/>
      <c r="AD3" s="182"/>
      <c r="AE3" s="182"/>
      <c r="AF3" s="182"/>
      <c r="AG3" s="183"/>
      <c r="AH3" s="2" t="s">
        <v>18</v>
      </c>
      <c r="AI3" s="2" t="s">
        <v>19</v>
      </c>
    </row>
    <row r="4" spans="1:35" ht="18" customHeight="1" x14ac:dyDescent="0.2">
      <c r="A4" s="3">
        <v>1</v>
      </c>
      <c r="B4" s="185" t="s">
        <v>2</v>
      </c>
      <c r="C4" s="186"/>
      <c r="D4" s="163">
        <v>5.5</v>
      </c>
      <c r="E4" s="184"/>
      <c r="F4" s="8" t="str">
        <f>IF(D4&gt;=I4,"-","+")</f>
        <v>-</v>
      </c>
      <c r="G4" s="20">
        <f>D4-I4</f>
        <v>0</v>
      </c>
      <c r="H4" s="10" t="s">
        <v>3</v>
      </c>
      <c r="I4" s="14">
        <v>5.5</v>
      </c>
      <c r="J4" s="163">
        <v>3</v>
      </c>
      <c r="K4" s="184"/>
      <c r="L4" s="8" t="str">
        <f>IF(J4&gt;=O4,"-","+")</f>
        <v>-</v>
      </c>
      <c r="M4" s="20">
        <f>J4-O4</f>
        <v>0</v>
      </c>
      <c r="N4" s="10" t="s">
        <v>3</v>
      </c>
      <c r="O4" s="14">
        <v>3</v>
      </c>
      <c r="P4" s="163">
        <v>4.5</v>
      </c>
      <c r="Q4" s="184"/>
      <c r="R4" s="8" t="str">
        <f>IF(P4&gt;=U4,"-","+")</f>
        <v>-</v>
      </c>
      <c r="S4" s="20">
        <f>P4-U4</f>
        <v>0</v>
      </c>
      <c r="T4" s="10" t="s">
        <v>3</v>
      </c>
      <c r="U4" s="14">
        <v>4.5</v>
      </c>
      <c r="V4" s="163">
        <v>4</v>
      </c>
      <c r="W4" s="184"/>
      <c r="X4" s="8" t="str">
        <f>IF(V4&gt;=AA4,"-","+")</f>
        <v>-</v>
      </c>
      <c r="Y4" s="20">
        <f>V4-AA4</f>
        <v>1</v>
      </c>
      <c r="Z4" s="10" t="s">
        <v>3</v>
      </c>
      <c r="AA4" s="14">
        <v>3</v>
      </c>
      <c r="AB4" s="163">
        <v>3</v>
      </c>
      <c r="AC4" s="184"/>
      <c r="AD4" s="8" t="str">
        <f>IF(AB4&gt;=AG4,"-","+")</f>
        <v>-</v>
      </c>
      <c r="AE4" s="20">
        <f>AB4-AG4</f>
        <v>3</v>
      </c>
      <c r="AF4" s="10" t="s">
        <v>3</v>
      </c>
      <c r="AG4" s="14">
        <v>0</v>
      </c>
      <c r="AH4" s="2" t="s">
        <v>20</v>
      </c>
      <c r="AI4" s="2" t="s">
        <v>20</v>
      </c>
    </row>
    <row r="5" spans="1:35" ht="18" customHeight="1" x14ac:dyDescent="0.2">
      <c r="A5" s="155">
        <v>2</v>
      </c>
      <c r="B5" s="178" t="s">
        <v>10</v>
      </c>
      <c r="C5" s="179"/>
      <c r="D5" s="2" t="s">
        <v>9</v>
      </c>
      <c r="E5" s="163">
        <v>6.5</v>
      </c>
      <c r="F5" s="164"/>
      <c r="G5" s="164"/>
      <c r="H5" s="165"/>
      <c r="I5" s="2" t="s">
        <v>8</v>
      </c>
      <c r="J5" s="2" t="s">
        <v>9</v>
      </c>
      <c r="K5" s="163">
        <v>9</v>
      </c>
      <c r="L5" s="164"/>
      <c r="M5" s="164"/>
      <c r="N5" s="165"/>
      <c r="O5" s="2" t="s">
        <v>8</v>
      </c>
      <c r="P5" s="2" t="s">
        <v>9</v>
      </c>
      <c r="Q5" s="163">
        <v>6.5</v>
      </c>
      <c r="R5" s="164"/>
      <c r="S5" s="164"/>
      <c r="T5" s="165"/>
      <c r="U5" s="2" t="s">
        <v>8</v>
      </c>
      <c r="V5" s="2" t="s">
        <v>9</v>
      </c>
      <c r="W5" s="163">
        <v>7</v>
      </c>
      <c r="X5" s="164"/>
      <c r="Y5" s="164"/>
      <c r="Z5" s="165"/>
      <c r="AA5" s="2" t="s">
        <v>8</v>
      </c>
      <c r="AB5" s="2" t="s">
        <v>9</v>
      </c>
      <c r="AC5" s="163">
        <v>6</v>
      </c>
      <c r="AD5" s="164"/>
      <c r="AE5" s="164"/>
      <c r="AF5" s="165"/>
      <c r="AG5" s="2" t="s">
        <v>8</v>
      </c>
      <c r="AH5" s="155"/>
      <c r="AI5" s="155"/>
    </row>
    <row r="6" spans="1:35" ht="18" customHeight="1" x14ac:dyDescent="0.2">
      <c r="A6" s="156"/>
      <c r="B6" s="178"/>
      <c r="C6" s="179"/>
      <c r="D6" s="11" t="s">
        <v>4</v>
      </c>
      <c r="E6" s="166" t="s">
        <v>141</v>
      </c>
      <c r="F6" s="167"/>
      <c r="G6" s="167"/>
      <c r="H6" s="168"/>
      <c r="I6" s="15">
        <v>2</v>
      </c>
      <c r="J6" s="11" t="s">
        <v>4</v>
      </c>
      <c r="K6" s="166" t="s">
        <v>133</v>
      </c>
      <c r="L6" s="167"/>
      <c r="M6" s="167"/>
      <c r="N6" s="168"/>
      <c r="O6" s="15">
        <v>2</v>
      </c>
      <c r="P6" s="11" t="s">
        <v>4</v>
      </c>
      <c r="Q6" s="166" t="s">
        <v>11</v>
      </c>
      <c r="R6" s="167"/>
      <c r="S6" s="167"/>
      <c r="T6" s="168"/>
      <c r="U6" s="15">
        <v>2</v>
      </c>
      <c r="V6" s="11" t="s">
        <v>4</v>
      </c>
      <c r="W6" s="166" t="s">
        <v>136</v>
      </c>
      <c r="X6" s="167"/>
      <c r="Y6" s="167"/>
      <c r="Z6" s="168"/>
      <c r="AA6" s="15">
        <v>2</v>
      </c>
      <c r="AB6" s="11" t="s">
        <v>4</v>
      </c>
      <c r="AC6" s="166" t="s">
        <v>11</v>
      </c>
      <c r="AD6" s="167"/>
      <c r="AE6" s="167"/>
      <c r="AF6" s="168"/>
      <c r="AG6" s="15">
        <v>2</v>
      </c>
      <c r="AH6" s="156"/>
      <c r="AI6" s="156"/>
    </row>
    <row r="7" spans="1:35" ht="18" customHeight="1" x14ac:dyDescent="0.2">
      <c r="A7" s="156"/>
      <c r="B7" s="178"/>
      <c r="C7" s="179"/>
      <c r="D7" s="11" t="s">
        <v>5</v>
      </c>
      <c r="E7" s="166" t="s">
        <v>12</v>
      </c>
      <c r="F7" s="167"/>
      <c r="G7" s="167"/>
      <c r="H7" s="168"/>
      <c r="I7" s="15">
        <v>1</v>
      </c>
      <c r="J7" s="11" t="s">
        <v>5</v>
      </c>
      <c r="K7" s="166" t="s">
        <v>173</v>
      </c>
      <c r="L7" s="167"/>
      <c r="M7" s="167"/>
      <c r="N7" s="168"/>
      <c r="O7" s="15">
        <v>2</v>
      </c>
      <c r="P7" s="11" t="s">
        <v>5</v>
      </c>
      <c r="Q7" s="166" t="s">
        <v>12</v>
      </c>
      <c r="R7" s="167"/>
      <c r="S7" s="167"/>
      <c r="T7" s="168"/>
      <c r="U7" s="15">
        <v>2</v>
      </c>
      <c r="V7" s="11" t="s">
        <v>5</v>
      </c>
      <c r="W7" s="166" t="s">
        <v>12</v>
      </c>
      <c r="X7" s="167"/>
      <c r="Y7" s="167"/>
      <c r="Z7" s="168"/>
      <c r="AA7" s="15">
        <v>2</v>
      </c>
      <c r="AB7" s="11" t="s">
        <v>5</v>
      </c>
      <c r="AC7" s="166" t="s">
        <v>12</v>
      </c>
      <c r="AD7" s="167"/>
      <c r="AE7" s="167"/>
      <c r="AF7" s="168"/>
      <c r="AG7" s="15">
        <v>2</v>
      </c>
      <c r="AH7" s="156"/>
      <c r="AI7" s="156"/>
    </row>
    <row r="8" spans="1:35" ht="18" customHeight="1" x14ac:dyDescent="0.2">
      <c r="A8" s="156"/>
      <c r="B8" s="178"/>
      <c r="C8" s="179"/>
      <c r="D8" s="11" t="s">
        <v>6</v>
      </c>
      <c r="E8" s="166" t="s">
        <v>108</v>
      </c>
      <c r="F8" s="167"/>
      <c r="G8" s="167"/>
      <c r="H8" s="168"/>
      <c r="I8" s="15">
        <v>2</v>
      </c>
      <c r="J8" s="11" t="s">
        <v>6</v>
      </c>
      <c r="K8" s="166" t="s">
        <v>108</v>
      </c>
      <c r="L8" s="167"/>
      <c r="M8" s="167"/>
      <c r="N8" s="168"/>
      <c r="O8" s="15">
        <v>2</v>
      </c>
      <c r="P8" s="11" t="s">
        <v>6</v>
      </c>
      <c r="Q8" s="166" t="s">
        <v>108</v>
      </c>
      <c r="R8" s="167"/>
      <c r="S8" s="167"/>
      <c r="T8" s="168"/>
      <c r="U8" s="15">
        <v>2</v>
      </c>
      <c r="V8" s="11" t="s">
        <v>6</v>
      </c>
      <c r="W8" s="166" t="s">
        <v>101</v>
      </c>
      <c r="X8" s="167"/>
      <c r="Y8" s="167"/>
      <c r="Z8" s="168"/>
      <c r="AA8" s="15">
        <v>2</v>
      </c>
      <c r="AB8" s="11" t="s">
        <v>6</v>
      </c>
      <c r="AC8" s="166" t="s">
        <v>108</v>
      </c>
      <c r="AD8" s="167"/>
      <c r="AE8" s="167"/>
      <c r="AF8" s="168"/>
      <c r="AG8" s="15">
        <v>2</v>
      </c>
      <c r="AH8" s="156"/>
      <c r="AI8" s="156"/>
    </row>
    <row r="9" spans="1:35" ht="18" customHeight="1" x14ac:dyDescent="0.2">
      <c r="A9" s="157"/>
      <c r="B9" s="145"/>
      <c r="C9" s="180"/>
      <c r="D9" s="11" t="s">
        <v>7</v>
      </c>
      <c r="E9" s="166" t="s">
        <v>64</v>
      </c>
      <c r="F9" s="167"/>
      <c r="G9" s="167"/>
      <c r="H9" s="168"/>
      <c r="I9" s="15">
        <v>0</v>
      </c>
      <c r="J9" s="11" t="s">
        <v>7</v>
      </c>
      <c r="K9" s="166" t="s">
        <v>117</v>
      </c>
      <c r="L9" s="167"/>
      <c r="M9" s="167"/>
      <c r="N9" s="168"/>
      <c r="O9" s="15">
        <v>2</v>
      </c>
      <c r="P9" s="11" t="s">
        <v>7</v>
      </c>
      <c r="Q9" s="166" t="s">
        <v>145</v>
      </c>
      <c r="R9" s="167"/>
      <c r="S9" s="167"/>
      <c r="T9" s="168"/>
      <c r="U9" s="15">
        <v>1.5</v>
      </c>
      <c r="V9" s="11" t="s">
        <v>7</v>
      </c>
      <c r="W9" s="166" t="s">
        <v>155</v>
      </c>
      <c r="X9" s="167"/>
      <c r="Y9" s="167"/>
      <c r="Z9" s="168"/>
      <c r="AA9" s="15">
        <v>1</v>
      </c>
      <c r="AB9" s="11" t="s">
        <v>7</v>
      </c>
      <c r="AC9" s="166" t="s">
        <v>64</v>
      </c>
      <c r="AD9" s="167"/>
      <c r="AE9" s="167"/>
      <c r="AF9" s="168"/>
      <c r="AG9" s="15">
        <v>2</v>
      </c>
      <c r="AH9" s="156"/>
      <c r="AI9" s="156"/>
    </row>
    <row r="10" spans="1:35" ht="18" customHeight="1" x14ac:dyDescent="0.2">
      <c r="A10" s="143">
        <v>3</v>
      </c>
      <c r="B10" s="143" t="s">
        <v>21</v>
      </c>
      <c r="C10" s="144"/>
      <c r="D10" s="110"/>
      <c r="E10" s="108">
        <f>D4+E5</f>
        <v>12</v>
      </c>
      <c r="F10" s="8" t="str">
        <f>IF(E10&gt;=I10,"-","+")</f>
        <v>-</v>
      </c>
      <c r="G10" s="13">
        <f>ABS(E10-I10)</f>
        <v>1.5</v>
      </c>
      <c r="H10" s="10" t="s">
        <v>3</v>
      </c>
      <c r="I10" s="12">
        <f>SUM(I4:I9)</f>
        <v>10.5</v>
      </c>
      <c r="J10" s="107"/>
      <c r="K10" s="108">
        <f>J4+K5</f>
        <v>12</v>
      </c>
      <c r="L10" s="8" t="str">
        <f>IF(K10&gt;=O10,"-","+")</f>
        <v>-</v>
      </c>
      <c r="M10" s="13">
        <f>ABS(K10-O10)</f>
        <v>1</v>
      </c>
      <c r="N10" s="10" t="s">
        <v>3</v>
      </c>
      <c r="O10" s="12">
        <f>SUM(O4:O9)</f>
        <v>11</v>
      </c>
      <c r="P10" s="110"/>
      <c r="Q10" s="108">
        <f>P4+Q5</f>
        <v>11</v>
      </c>
      <c r="R10" s="8" t="str">
        <f>IF(Q10&gt;=U10,"-","+")</f>
        <v>+</v>
      </c>
      <c r="S10" s="13">
        <f>ABS(Q10-U10)</f>
        <v>1</v>
      </c>
      <c r="T10" s="10" t="s">
        <v>3</v>
      </c>
      <c r="U10" s="12">
        <f>SUM(U4:U9)</f>
        <v>12</v>
      </c>
      <c r="V10" s="107"/>
      <c r="W10" s="108">
        <f>V4+W5</f>
        <v>11</v>
      </c>
      <c r="X10" s="8" t="str">
        <f>IF(W10&gt;=AA10,"-","+")</f>
        <v>-</v>
      </c>
      <c r="Y10" s="13">
        <f>ABS(W10-AA10)</f>
        <v>1</v>
      </c>
      <c r="Z10" s="10" t="s">
        <v>3</v>
      </c>
      <c r="AA10" s="12">
        <f>SUM(AA4:AA9)</f>
        <v>10</v>
      </c>
      <c r="AB10" s="107"/>
      <c r="AC10" s="108">
        <f>AB4+AC5</f>
        <v>9</v>
      </c>
      <c r="AD10" s="8" t="str">
        <f>IF(AC10&gt;=AG10,"-","+")</f>
        <v>-</v>
      </c>
      <c r="AE10" s="13">
        <f>ABS(AC10-AG10)</f>
        <v>1</v>
      </c>
      <c r="AF10" s="10" t="s">
        <v>3</v>
      </c>
      <c r="AG10" s="12">
        <f>SUM(AG4:AG9)</f>
        <v>8</v>
      </c>
      <c r="AH10" s="156"/>
      <c r="AI10" s="156"/>
    </row>
    <row r="11" spans="1:35" ht="18" customHeight="1" x14ac:dyDescent="0.2">
      <c r="A11" s="145"/>
      <c r="B11" s="145"/>
      <c r="C11" s="146"/>
      <c r="D11" s="5">
        <f>IF(E10&gt;=I10,ABS(G10),(G10))</f>
        <v>1.5</v>
      </c>
      <c r="E11" s="147" t="str">
        <f>IF(E10&gt;I10," Jam Kurang Belajar",IF(E10&lt;I10,"Jam Kelebihan Belajar","Jadual Belajar Sesuai"))</f>
        <v xml:space="preserve"> Jam Kurang Belajar</v>
      </c>
      <c r="F11" s="147"/>
      <c r="G11" s="147"/>
      <c r="H11" s="147"/>
      <c r="I11" s="147"/>
      <c r="J11" s="5">
        <f>IF(K10&gt;=O10,ABS(M10),(M10))</f>
        <v>1</v>
      </c>
      <c r="K11" s="147" t="str">
        <f>IF(K10&gt;O10," Jam Kurang Belajar",IF(K10&lt;O10,"Jam Kelebihan Belajar","Jadual Belajar Sesuai"))</f>
        <v xml:space="preserve"> Jam Kurang Belajar</v>
      </c>
      <c r="L11" s="147"/>
      <c r="M11" s="147"/>
      <c r="N11" s="147"/>
      <c r="O11" s="147"/>
      <c r="P11" s="5">
        <f>IF(Q10&gt;=U10,ABS(S10),(S10))</f>
        <v>1</v>
      </c>
      <c r="Q11" s="147" t="str">
        <f>IF(Q10&gt;U10," Jam Kurang Belajar",IF(Q10&lt;U10,"Jam Kelebihan Belajar","Jadual Belajar Sesuai"))</f>
        <v>Jam Kelebihan Belajar</v>
      </c>
      <c r="R11" s="147"/>
      <c r="S11" s="147"/>
      <c r="T11" s="147"/>
      <c r="U11" s="147"/>
      <c r="V11" s="5">
        <f>IF(W10&gt;=AA10,ABS(Y10),(Y10))</f>
        <v>1</v>
      </c>
      <c r="W11" s="147" t="str">
        <f>IF(W10&gt;AA10," Jam Kurang Belajar",IF(W10&lt;AA10,"Jam Kelebihan Belajar","Jadual Belajar Sesuai"))</f>
        <v xml:space="preserve"> Jam Kurang Belajar</v>
      </c>
      <c r="X11" s="147"/>
      <c r="Y11" s="147"/>
      <c r="Z11" s="147"/>
      <c r="AA11" s="147"/>
      <c r="AB11" s="5">
        <f>IF(AC10&gt;=AG10,ABS(AE10),(AE10))</f>
        <v>1</v>
      </c>
      <c r="AC11" s="147" t="str">
        <f>IF(AC10&gt;AG10," Jam Kurang Belajar",IF(AC10&lt;AG10,"Jam Kelebihan Belajar","Jadual Belajar Sesuai"))</f>
        <v xml:space="preserve"> Jam Kurang Belajar</v>
      </c>
      <c r="AD11" s="147"/>
      <c r="AE11" s="147"/>
      <c r="AF11" s="147"/>
      <c r="AG11" s="147"/>
      <c r="AH11" s="157"/>
      <c r="AI11" s="157"/>
    </row>
    <row r="12" spans="1:35" ht="18" customHeight="1" x14ac:dyDescent="0.2">
      <c r="A12" s="181" t="s">
        <v>22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3"/>
    </row>
    <row r="13" spans="1:35" ht="18" customHeight="1" x14ac:dyDescent="0.2">
      <c r="A13" s="155">
        <v>4</v>
      </c>
      <c r="B13" s="155" t="s">
        <v>23</v>
      </c>
      <c r="C13" s="155"/>
      <c r="D13" s="18"/>
      <c r="E13" s="97">
        <v>6</v>
      </c>
      <c r="F13" s="8" t="str">
        <f>IF(E13&gt;=I13,"-","+")</f>
        <v>-</v>
      </c>
      <c r="G13" s="111">
        <f>ABS(E13-I13)</f>
        <v>1</v>
      </c>
      <c r="H13" s="10" t="s">
        <v>3</v>
      </c>
      <c r="I13" s="19">
        <v>5</v>
      </c>
      <c r="J13" s="18"/>
      <c r="K13" s="97">
        <v>6</v>
      </c>
      <c r="L13" s="8" t="str">
        <f>IF(K13&gt;=O13,"-","+")</f>
        <v>-</v>
      </c>
      <c r="M13" s="111">
        <f>ABS(K13-O13)</f>
        <v>0</v>
      </c>
      <c r="N13" s="10" t="s">
        <v>3</v>
      </c>
      <c r="O13" s="19">
        <v>6</v>
      </c>
      <c r="P13" s="18"/>
      <c r="Q13" s="97">
        <v>6</v>
      </c>
      <c r="R13" s="8" t="str">
        <f>IF(Q13&gt;=U13,"-","+")</f>
        <v>-</v>
      </c>
      <c r="S13" s="111">
        <f>ABS(Q13-U13)</f>
        <v>0</v>
      </c>
      <c r="T13" s="10" t="s">
        <v>3</v>
      </c>
      <c r="U13" s="19">
        <v>6</v>
      </c>
      <c r="V13" s="18"/>
      <c r="W13" s="97">
        <v>6</v>
      </c>
      <c r="X13" s="8" t="str">
        <f>IF(W13&gt;=AA13,"-","+")</f>
        <v>-</v>
      </c>
      <c r="Y13" s="111">
        <f>ABS(W13-AA13)</f>
        <v>0</v>
      </c>
      <c r="Z13" s="10" t="s">
        <v>3</v>
      </c>
      <c r="AA13" s="19">
        <v>6</v>
      </c>
      <c r="AB13" s="18"/>
      <c r="AC13" s="97">
        <v>6</v>
      </c>
      <c r="AD13" s="8" t="str">
        <f>IF(AC13&gt;=AG13,"-","+")</f>
        <v>-</v>
      </c>
      <c r="AE13" s="111">
        <f>ABS(AC13-AG13)</f>
        <v>0</v>
      </c>
      <c r="AF13" s="10" t="s">
        <v>3</v>
      </c>
      <c r="AG13" s="19">
        <v>6</v>
      </c>
      <c r="AH13" s="2" t="s">
        <v>20</v>
      </c>
      <c r="AI13" s="2" t="s">
        <v>20</v>
      </c>
    </row>
    <row r="14" spans="1:35" ht="18" customHeight="1" x14ac:dyDescent="0.2">
      <c r="A14" s="157"/>
      <c r="B14" s="157"/>
      <c r="C14" s="157"/>
      <c r="D14" s="109">
        <f>IF(E13&gt;=I13,ABS(G13),(G13))</f>
        <v>1</v>
      </c>
      <c r="E14" s="147" t="str">
        <f>IF(E13&gt;I13," Jam Kurang Tidur",IF(E13&lt;I13,"Jam Kelebihan Tidur","Jadual Tidur Sesuai"))</f>
        <v xml:space="preserve"> Jam Kurang Tidur</v>
      </c>
      <c r="F14" s="147"/>
      <c r="G14" s="147"/>
      <c r="H14" s="147"/>
      <c r="I14" s="147"/>
      <c r="J14" s="109">
        <f>IF(K13&gt;=O13,ABS(M13),(M13))</f>
        <v>0</v>
      </c>
      <c r="K14" s="147" t="str">
        <f>IF(K13&gt;O13," Jam Kurang Tidur",IF(K13&lt;O13,"Jam Kelebihan Tidur","Jadual Tidur Sesuai"))</f>
        <v>Jadual Tidur Sesuai</v>
      </c>
      <c r="L14" s="147"/>
      <c r="M14" s="147"/>
      <c r="N14" s="147"/>
      <c r="O14" s="147"/>
      <c r="P14" s="109">
        <f>IF(Q13&gt;=U13,ABS(S13),(S13))</f>
        <v>0</v>
      </c>
      <c r="Q14" s="147" t="str">
        <f>IF(Q13&gt;U13," Jam Kurang Tidur",IF(Q13&lt;U13,"Jam Kelebihan Tidur","Jadual Tidur Sesuai"))</f>
        <v>Jadual Tidur Sesuai</v>
      </c>
      <c r="R14" s="147"/>
      <c r="S14" s="147"/>
      <c r="T14" s="147"/>
      <c r="U14" s="147"/>
      <c r="V14" s="109">
        <f>IF(W13&gt;=AA13,ABS(Y13),(Y13))</f>
        <v>0</v>
      </c>
      <c r="W14" s="147" t="str">
        <f>IF(W13&gt;AA13," Jam Kurang Tidur",IF(W13&lt;AA13,"Jam Kelebihan Tidur","Jadual Tidur Sesuai"))</f>
        <v>Jadual Tidur Sesuai</v>
      </c>
      <c r="X14" s="147"/>
      <c r="Y14" s="147"/>
      <c r="Z14" s="147"/>
      <c r="AA14" s="147"/>
      <c r="AB14" s="109">
        <f>IF(AC13&gt;=AG13,ABS(AE13),(AE13))</f>
        <v>0</v>
      </c>
      <c r="AC14" s="147" t="str">
        <f>IF(AC13&gt;AG13," Jam Kurang Tidur",IF(AC13&lt;AG13,"Jam Kelebihan Tidur","Jadual Tidur Sesuai"))</f>
        <v>Jadual Tidur Sesuai</v>
      </c>
      <c r="AD14" s="147"/>
      <c r="AE14" s="147"/>
      <c r="AF14" s="147"/>
      <c r="AG14" s="147"/>
      <c r="AH14" s="155"/>
      <c r="AI14" s="158"/>
    </row>
    <row r="15" spans="1:35" ht="18" customHeight="1" x14ac:dyDescent="0.2">
      <c r="A15" s="155">
        <v>5</v>
      </c>
      <c r="B15" s="143" t="s">
        <v>24</v>
      </c>
      <c r="C15" s="177"/>
      <c r="D15" s="2" t="s">
        <v>25</v>
      </c>
      <c r="E15" s="163">
        <f>3</f>
        <v>3</v>
      </c>
      <c r="F15" s="164"/>
      <c r="G15" s="164"/>
      <c r="H15" s="165"/>
      <c r="I15" s="2" t="s">
        <v>8</v>
      </c>
      <c r="J15" s="2" t="s">
        <v>25</v>
      </c>
      <c r="K15" s="163">
        <f>3</f>
        <v>3</v>
      </c>
      <c r="L15" s="164"/>
      <c r="M15" s="164"/>
      <c r="N15" s="165"/>
      <c r="O15" s="2" t="s">
        <v>8</v>
      </c>
      <c r="P15" s="2" t="s">
        <v>25</v>
      </c>
      <c r="Q15" s="163">
        <f>3</f>
        <v>3</v>
      </c>
      <c r="R15" s="164"/>
      <c r="S15" s="164"/>
      <c r="T15" s="165"/>
      <c r="U15" s="2" t="s">
        <v>8</v>
      </c>
      <c r="V15" s="2" t="s">
        <v>25</v>
      </c>
      <c r="W15" s="163">
        <f>3</f>
        <v>3</v>
      </c>
      <c r="X15" s="164"/>
      <c r="Y15" s="164"/>
      <c r="Z15" s="165"/>
      <c r="AA15" s="2" t="s">
        <v>8</v>
      </c>
      <c r="AB15" s="2" t="s">
        <v>25</v>
      </c>
      <c r="AC15" s="163">
        <f>3</f>
        <v>3</v>
      </c>
      <c r="AD15" s="164"/>
      <c r="AE15" s="164"/>
      <c r="AF15" s="165"/>
      <c r="AG15" s="2" t="s">
        <v>8</v>
      </c>
      <c r="AH15" s="156"/>
      <c r="AI15" s="159"/>
    </row>
    <row r="16" spans="1:35" ht="18" customHeight="1" x14ac:dyDescent="0.2">
      <c r="A16" s="156"/>
      <c r="B16" s="178"/>
      <c r="C16" s="179"/>
      <c r="D16" s="11" t="s">
        <v>4</v>
      </c>
      <c r="E16" s="166" t="s">
        <v>26</v>
      </c>
      <c r="F16" s="167"/>
      <c r="G16" s="167"/>
      <c r="H16" s="168"/>
      <c r="I16" s="15">
        <v>1</v>
      </c>
      <c r="J16" s="11" t="s">
        <v>4</v>
      </c>
      <c r="K16" s="166" t="s">
        <v>26</v>
      </c>
      <c r="L16" s="167"/>
      <c r="M16" s="167"/>
      <c r="N16" s="168"/>
      <c r="O16" s="15">
        <v>1</v>
      </c>
      <c r="P16" s="11" t="s">
        <v>4</v>
      </c>
      <c r="Q16" s="166" t="s">
        <v>26</v>
      </c>
      <c r="R16" s="167"/>
      <c r="S16" s="167"/>
      <c r="T16" s="168"/>
      <c r="U16" s="15">
        <v>1</v>
      </c>
      <c r="V16" s="11" t="s">
        <v>4</v>
      </c>
      <c r="W16" s="166" t="s">
        <v>26</v>
      </c>
      <c r="X16" s="167"/>
      <c r="Y16" s="167"/>
      <c r="Z16" s="168"/>
      <c r="AA16" s="15">
        <v>1</v>
      </c>
      <c r="AB16" s="11" t="s">
        <v>4</v>
      </c>
      <c r="AC16" s="166" t="s">
        <v>26</v>
      </c>
      <c r="AD16" s="167"/>
      <c r="AE16" s="167"/>
      <c r="AF16" s="168"/>
      <c r="AG16" s="15">
        <v>1</v>
      </c>
      <c r="AH16" s="156"/>
      <c r="AI16" s="159"/>
    </row>
    <row r="17" spans="1:35" ht="18" customHeight="1" x14ac:dyDescent="0.2">
      <c r="A17" s="156"/>
      <c r="B17" s="178"/>
      <c r="C17" s="179"/>
      <c r="D17" s="11" t="s">
        <v>5</v>
      </c>
      <c r="E17" s="166" t="s">
        <v>27</v>
      </c>
      <c r="F17" s="167"/>
      <c r="G17" s="167"/>
      <c r="H17" s="168"/>
      <c r="I17" s="15">
        <v>1</v>
      </c>
      <c r="J17" s="11" t="s">
        <v>5</v>
      </c>
      <c r="K17" s="166" t="s">
        <v>27</v>
      </c>
      <c r="L17" s="167"/>
      <c r="M17" s="167"/>
      <c r="N17" s="168"/>
      <c r="O17" s="15">
        <v>1</v>
      </c>
      <c r="P17" s="11" t="s">
        <v>5</v>
      </c>
      <c r="Q17" s="166" t="s">
        <v>27</v>
      </c>
      <c r="R17" s="167"/>
      <c r="S17" s="167"/>
      <c r="T17" s="168"/>
      <c r="U17" s="15">
        <v>1</v>
      </c>
      <c r="V17" s="11" t="s">
        <v>5</v>
      </c>
      <c r="W17" s="166" t="s">
        <v>27</v>
      </c>
      <c r="X17" s="167"/>
      <c r="Y17" s="167"/>
      <c r="Z17" s="168"/>
      <c r="AA17" s="15">
        <v>1</v>
      </c>
      <c r="AB17" s="11" t="s">
        <v>5</v>
      </c>
      <c r="AC17" s="166" t="s">
        <v>27</v>
      </c>
      <c r="AD17" s="167"/>
      <c r="AE17" s="167"/>
      <c r="AF17" s="168"/>
      <c r="AG17" s="15">
        <v>1</v>
      </c>
      <c r="AH17" s="156"/>
      <c r="AI17" s="159"/>
    </row>
    <row r="18" spans="1:35" ht="18" customHeight="1" x14ac:dyDescent="0.2">
      <c r="A18" s="156"/>
      <c r="B18" s="145"/>
      <c r="C18" s="180"/>
      <c r="D18" s="11" t="s">
        <v>6</v>
      </c>
      <c r="E18" s="166" t="s">
        <v>28</v>
      </c>
      <c r="F18" s="167"/>
      <c r="G18" s="167"/>
      <c r="H18" s="168"/>
      <c r="I18" s="15">
        <v>1</v>
      </c>
      <c r="J18" s="11" t="s">
        <v>6</v>
      </c>
      <c r="K18" s="166" t="s">
        <v>28</v>
      </c>
      <c r="L18" s="167"/>
      <c r="M18" s="167"/>
      <c r="N18" s="168"/>
      <c r="O18" s="15">
        <v>1</v>
      </c>
      <c r="P18" s="11" t="s">
        <v>6</v>
      </c>
      <c r="Q18" s="166" t="s">
        <v>28</v>
      </c>
      <c r="R18" s="167"/>
      <c r="S18" s="167"/>
      <c r="T18" s="168"/>
      <c r="U18" s="15">
        <v>1</v>
      </c>
      <c r="V18" s="11" t="s">
        <v>6</v>
      </c>
      <c r="W18" s="166" t="s">
        <v>28</v>
      </c>
      <c r="X18" s="167"/>
      <c r="Y18" s="167"/>
      <c r="Z18" s="168"/>
      <c r="AA18" s="15">
        <v>1</v>
      </c>
      <c r="AB18" s="11" t="s">
        <v>6</v>
      </c>
      <c r="AC18" s="166" t="s">
        <v>28</v>
      </c>
      <c r="AD18" s="167"/>
      <c r="AE18" s="167"/>
      <c r="AF18" s="168"/>
      <c r="AG18" s="15">
        <v>1</v>
      </c>
      <c r="AH18" s="156"/>
      <c r="AI18" s="159"/>
    </row>
    <row r="19" spans="1:35" ht="18" customHeight="1" x14ac:dyDescent="0.2">
      <c r="A19" s="156"/>
      <c r="B19" s="143" t="s">
        <v>29</v>
      </c>
      <c r="C19" s="144"/>
      <c r="D19" s="110"/>
      <c r="E19" s="108">
        <f>E15</f>
        <v>3</v>
      </c>
      <c r="F19" s="8" t="str">
        <f>IF(E19&gt;=I19,"-","+")</f>
        <v>-</v>
      </c>
      <c r="G19" s="13">
        <f>ABS(E19-I19)</f>
        <v>0</v>
      </c>
      <c r="H19" s="10" t="s">
        <v>3</v>
      </c>
      <c r="I19" s="12">
        <f>SUM(I16:I18)</f>
        <v>3</v>
      </c>
      <c r="J19" s="110"/>
      <c r="K19" s="108">
        <f>K15</f>
        <v>3</v>
      </c>
      <c r="L19" s="8" t="str">
        <f>IF(K19&gt;=O19,"-","+")</f>
        <v>-</v>
      </c>
      <c r="M19" s="13">
        <f>ABS(K19-O19)</f>
        <v>0</v>
      </c>
      <c r="N19" s="10" t="s">
        <v>3</v>
      </c>
      <c r="O19" s="12">
        <f>SUM(O16:O18)</f>
        <v>3</v>
      </c>
      <c r="P19" s="110"/>
      <c r="Q19" s="108">
        <f>Q15</f>
        <v>3</v>
      </c>
      <c r="R19" s="8" t="str">
        <f>IF(Q19&gt;=U19,"-","+")</f>
        <v>-</v>
      </c>
      <c r="S19" s="13">
        <f>ABS(Q19-U19)</f>
        <v>0</v>
      </c>
      <c r="T19" s="10" t="s">
        <v>3</v>
      </c>
      <c r="U19" s="12">
        <f>SUM(U16:U18)</f>
        <v>3</v>
      </c>
      <c r="V19" s="110"/>
      <c r="W19" s="108">
        <f>W15</f>
        <v>3</v>
      </c>
      <c r="X19" s="8" t="str">
        <f>IF(W19&gt;=AA19,"-","+")</f>
        <v>-</v>
      </c>
      <c r="Y19" s="13">
        <f>ABS(W19-AA19)</f>
        <v>0</v>
      </c>
      <c r="Z19" s="10" t="s">
        <v>3</v>
      </c>
      <c r="AA19" s="12">
        <f>SUM(AA16:AA18)</f>
        <v>3</v>
      </c>
      <c r="AB19" s="110"/>
      <c r="AC19" s="108">
        <f>AC15</f>
        <v>3</v>
      </c>
      <c r="AD19" s="8" t="str">
        <f>IF(AC19&gt;=AG19,"-","+")</f>
        <v>-</v>
      </c>
      <c r="AE19" s="13">
        <f>ABS(AC19-AG19)</f>
        <v>0</v>
      </c>
      <c r="AF19" s="10" t="s">
        <v>3</v>
      </c>
      <c r="AG19" s="12">
        <f>SUM(AG16:AG18)</f>
        <v>3</v>
      </c>
      <c r="AH19" s="156"/>
      <c r="AI19" s="159"/>
    </row>
    <row r="20" spans="1:35" ht="18" customHeight="1" x14ac:dyDescent="0.2">
      <c r="A20" s="157"/>
      <c r="B20" s="145"/>
      <c r="C20" s="146"/>
      <c r="D20" s="5">
        <f>IF(E19&gt;=I19,ABS(G19),ABS(G19))</f>
        <v>0</v>
      </c>
      <c r="E20" s="147" t="str">
        <f>IF(E19&gt;I19," Jam Kurang Waktu Makan",IF(E19&lt;I19,"Jam Lebih Waktu Makan","Jadual Makan Sesuai"))</f>
        <v>Jadual Makan Sesuai</v>
      </c>
      <c r="F20" s="147"/>
      <c r="G20" s="147"/>
      <c r="H20" s="147"/>
      <c r="I20" s="147"/>
      <c r="J20" s="5">
        <f>IF(K19&gt;=O19,ABS(M19),ABS(M19))</f>
        <v>0</v>
      </c>
      <c r="K20" s="147" t="str">
        <f>IF(K19&gt;O19," Jam Kurang Waktu Makan",IF(K19&lt;O19,"Jam Lebih Waktu Makan","Jadual Makan Sesuai"))</f>
        <v>Jadual Makan Sesuai</v>
      </c>
      <c r="L20" s="147"/>
      <c r="M20" s="147"/>
      <c r="N20" s="147"/>
      <c r="O20" s="147"/>
      <c r="P20" s="5">
        <f>IF(Q19&gt;=U19,ABS(S19),ABS(S19))</f>
        <v>0</v>
      </c>
      <c r="Q20" s="147" t="str">
        <f>IF(Q19&gt;U19," Jam Kurang Waktu Makan",IF(Q19&lt;U19,"Jam Lebih Waktu Makan","Jadual Makan Sesuai"))</f>
        <v>Jadual Makan Sesuai</v>
      </c>
      <c r="R20" s="147"/>
      <c r="S20" s="147"/>
      <c r="T20" s="147"/>
      <c r="U20" s="147"/>
      <c r="V20" s="5">
        <f>IF(W19&gt;=AA19,ABS(Y19),ABS(Y19))</f>
        <v>0</v>
      </c>
      <c r="W20" s="147" t="str">
        <f>IF(W19&gt;AA19," Jam Kurang Waktu Makan",IF(W19&lt;AA19,"Jam Lebih Waktu Makan","Jadual Makan Sesuai"))</f>
        <v>Jadual Makan Sesuai</v>
      </c>
      <c r="X20" s="147"/>
      <c r="Y20" s="147"/>
      <c r="Z20" s="147"/>
      <c r="AA20" s="147"/>
      <c r="AB20" s="5">
        <f>IF(AC19&gt;=AG19,ABS(AE19),ABS(AE19))</f>
        <v>0</v>
      </c>
      <c r="AC20" s="147" t="str">
        <f>IF(AC19&gt;AG19," Jam Kurang Waktu Makan",IF(AC19&lt;AG19,"Jam Lebih Waktu Makan","Jadual Makan Sesuai"))</f>
        <v>Jadual Makan Sesuai</v>
      </c>
      <c r="AD20" s="147"/>
      <c r="AE20" s="147"/>
      <c r="AF20" s="147"/>
      <c r="AG20" s="147"/>
      <c r="AH20" s="157"/>
      <c r="AI20" s="160"/>
    </row>
    <row r="21" spans="1:35" ht="18" customHeight="1" x14ac:dyDescent="0.2">
      <c r="A21" s="155">
        <v>6</v>
      </c>
      <c r="B21" s="143" t="s">
        <v>62</v>
      </c>
      <c r="C21" s="177"/>
      <c r="D21" s="2" t="s">
        <v>25</v>
      </c>
      <c r="E21" s="163">
        <v>1</v>
      </c>
      <c r="F21" s="164"/>
      <c r="G21" s="164"/>
      <c r="H21" s="165"/>
      <c r="I21" s="2" t="s">
        <v>8</v>
      </c>
      <c r="J21" s="2" t="s">
        <v>25</v>
      </c>
      <c r="K21" s="163">
        <v>1</v>
      </c>
      <c r="L21" s="164"/>
      <c r="M21" s="164"/>
      <c r="N21" s="165"/>
      <c r="O21" s="2" t="s">
        <v>8</v>
      </c>
      <c r="P21" s="2" t="s">
        <v>25</v>
      </c>
      <c r="Q21" s="163">
        <v>2</v>
      </c>
      <c r="R21" s="164"/>
      <c r="S21" s="164"/>
      <c r="T21" s="165"/>
      <c r="U21" s="2" t="s">
        <v>8</v>
      </c>
      <c r="V21" s="2" t="s">
        <v>25</v>
      </c>
      <c r="W21" s="163">
        <v>2</v>
      </c>
      <c r="X21" s="164"/>
      <c r="Y21" s="164"/>
      <c r="Z21" s="165"/>
      <c r="AA21" s="2" t="s">
        <v>8</v>
      </c>
      <c r="AB21" s="2" t="s">
        <v>25</v>
      </c>
      <c r="AC21" s="163">
        <v>4</v>
      </c>
      <c r="AD21" s="164"/>
      <c r="AE21" s="164"/>
      <c r="AF21" s="165"/>
      <c r="AG21" s="2" t="s">
        <v>8</v>
      </c>
      <c r="AH21" s="158"/>
      <c r="AI21" s="155"/>
    </row>
    <row r="22" spans="1:35" ht="18" customHeight="1" x14ac:dyDescent="0.2">
      <c r="A22" s="156"/>
      <c r="B22" s="178"/>
      <c r="C22" s="179"/>
      <c r="D22" s="11" t="s">
        <v>4</v>
      </c>
      <c r="E22" s="166" t="s">
        <v>132</v>
      </c>
      <c r="F22" s="167"/>
      <c r="G22" s="167"/>
      <c r="H22" s="168"/>
      <c r="I22" s="15">
        <v>1</v>
      </c>
      <c r="J22" s="11" t="s">
        <v>4</v>
      </c>
      <c r="K22" s="166" t="s">
        <v>114</v>
      </c>
      <c r="L22" s="167"/>
      <c r="M22" s="167"/>
      <c r="N22" s="168"/>
      <c r="O22" s="15">
        <v>2</v>
      </c>
      <c r="P22" s="11" t="s">
        <v>4</v>
      </c>
      <c r="Q22" s="166" t="s">
        <v>119</v>
      </c>
      <c r="R22" s="167"/>
      <c r="S22" s="167"/>
      <c r="T22" s="168"/>
      <c r="U22" s="15">
        <v>0.5</v>
      </c>
      <c r="V22" s="11" t="s">
        <v>4</v>
      </c>
      <c r="W22" s="166" t="s">
        <v>148</v>
      </c>
      <c r="X22" s="167"/>
      <c r="Y22" s="167"/>
      <c r="Z22" s="168"/>
      <c r="AA22" s="15">
        <v>1</v>
      </c>
      <c r="AB22" s="11" t="s">
        <v>4</v>
      </c>
      <c r="AC22" s="166" t="s">
        <v>150</v>
      </c>
      <c r="AD22" s="167"/>
      <c r="AE22" s="167"/>
      <c r="AF22" s="168"/>
      <c r="AG22" s="15">
        <v>1</v>
      </c>
      <c r="AH22" s="159"/>
      <c r="AI22" s="156"/>
    </row>
    <row r="23" spans="1:35" ht="18" customHeight="1" x14ac:dyDescent="0.2">
      <c r="A23" s="156"/>
      <c r="B23" s="178"/>
      <c r="C23" s="179"/>
      <c r="D23" s="11" t="s">
        <v>5</v>
      </c>
      <c r="E23" s="166" t="s">
        <v>56</v>
      </c>
      <c r="F23" s="167"/>
      <c r="G23" s="167"/>
      <c r="H23" s="168"/>
      <c r="I23" s="15">
        <v>1</v>
      </c>
      <c r="J23" s="11" t="s">
        <v>5</v>
      </c>
      <c r="K23" s="166" t="s">
        <v>134</v>
      </c>
      <c r="L23" s="167"/>
      <c r="M23" s="167"/>
      <c r="N23" s="168"/>
      <c r="O23" s="15">
        <v>0</v>
      </c>
      <c r="P23" s="11" t="s">
        <v>5</v>
      </c>
      <c r="Q23" s="166" t="s">
        <v>136</v>
      </c>
      <c r="R23" s="167"/>
      <c r="S23" s="167"/>
      <c r="T23" s="168"/>
      <c r="U23" s="15">
        <v>2</v>
      </c>
      <c r="V23" s="11" t="s">
        <v>5</v>
      </c>
      <c r="W23" s="166" t="s">
        <v>138</v>
      </c>
      <c r="X23" s="167"/>
      <c r="Y23" s="167"/>
      <c r="Z23" s="168"/>
      <c r="AA23" s="15">
        <v>2</v>
      </c>
      <c r="AB23" s="11" t="s">
        <v>5</v>
      </c>
      <c r="AC23" s="166" t="s">
        <v>156</v>
      </c>
      <c r="AD23" s="167"/>
      <c r="AE23" s="167"/>
      <c r="AF23" s="168"/>
      <c r="AG23" s="15">
        <v>0</v>
      </c>
      <c r="AH23" s="159"/>
      <c r="AI23" s="156"/>
    </row>
    <row r="24" spans="1:35" ht="18" customHeight="1" x14ac:dyDescent="0.2">
      <c r="A24" s="156"/>
      <c r="B24" s="145"/>
      <c r="C24" s="180"/>
      <c r="D24" s="11" t="s">
        <v>6</v>
      </c>
      <c r="E24" s="166" t="s">
        <v>111</v>
      </c>
      <c r="F24" s="167"/>
      <c r="G24" s="167"/>
      <c r="H24" s="168"/>
      <c r="I24" s="15"/>
      <c r="J24" s="11" t="s">
        <v>6</v>
      </c>
      <c r="K24" s="166"/>
      <c r="L24" s="167"/>
      <c r="M24" s="167"/>
      <c r="N24" s="168"/>
      <c r="O24" s="15"/>
      <c r="P24" s="11" t="s">
        <v>6</v>
      </c>
      <c r="Q24" s="166"/>
      <c r="R24" s="167"/>
      <c r="S24" s="167"/>
      <c r="T24" s="168"/>
      <c r="U24" s="15"/>
      <c r="V24" s="11" t="s">
        <v>6</v>
      </c>
      <c r="W24" s="166"/>
      <c r="X24" s="167"/>
      <c r="Y24" s="167"/>
      <c r="Z24" s="168"/>
      <c r="AA24" s="15"/>
      <c r="AB24" s="11" t="s">
        <v>6</v>
      </c>
      <c r="AC24" s="166" t="s">
        <v>124</v>
      </c>
      <c r="AD24" s="167"/>
      <c r="AE24" s="167"/>
      <c r="AF24" s="168"/>
      <c r="AG24" s="15">
        <v>2</v>
      </c>
      <c r="AH24" s="159"/>
      <c r="AI24" s="156"/>
    </row>
    <row r="25" spans="1:35" ht="18" customHeight="1" x14ac:dyDescent="0.2">
      <c r="A25" s="156"/>
      <c r="B25" s="143" t="s">
        <v>63</v>
      </c>
      <c r="C25" s="144"/>
      <c r="D25" s="110"/>
      <c r="E25" s="108">
        <f>E21</f>
        <v>1</v>
      </c>
      <c r="F25" s="8" t="str">
        <f>IF(E25&gt;=I25,"-","+")</f>
        <v>+</v>
      </c>
      <c r="G25" s="13">
        <f>ABS(E25-I25)</f>
        <v>1</v>
      </c>
      <c r="H25" s="10" t="s">
        <v>3</v>
      </c>
      <c r="I25" s="12">
        <f>SUM(I22:I24)</f>
        <v>2</v>
      </c>
      <c r="J25" s="110"/>
      <c r="K25" s="108">
        <v>1</v>
      </c>
      <c r="L25" s="8" t="str">
        <f>IF(K25&gt;=O25,"-","+")</f>
        <v>+</v>
      </c>
      <c r="M25" s="13">
        <f>ABS(K25-O25)</f>
        <v>1</v>
      </c>
      <c r="N25" s="10" t="s">
        <v>3</v>
      </c>
      <c r="O25" s="12">
        <f>SUM(O22:O24)</f>
        <v>2</v>
      </c>
      <c r="P25" s="110"/>
      <c r="Q25" s="108">
        <f>Q21</f>
        <v>2</v>
      </c>
      <c r="R25" s="8" t="str">
        <f>IF(Q25&gt;=U25,"-","+")</f>
        <v>+</v>
      </c>
      <c r="S25" s="13">
        <f>ABS(Q25-U25)</f>
        <v>0.5</v>
      </c>
      <c r="T25" s="10" t="s">
        <v>3</v>
      </c>
      <c r="U25" s="12">
        <f>SUM(U22:U24)</f>
        <v>2.5</v>
      </c>
      <c r="V25" s="110"/>
      <c r="W25" s="108">
        <f>W21</f>
        <v>2</v>
      </c>
      <c r="X25" s="8" t="str">
        <f>IF(W25&gt;=AA25,"-","+")</f>
        <v>+</v>
      </c>
      <c r="Y25" s="13">
        <f>ABS(W25-AA25)</f>
        <v>1</v>
      </c>
      <c r="Z25" s="10" t="s">
        <v>3</v>
      </c>
      <c r="AA25" s="12">
        <f>SUM(AA22:AA24)</f>
        <v>3</v>
      </c>
      <c r="AB25" s="110"/>
      <c r="AC25" s="108">
        <f>AC21</f>
        <v>4</v>
      </c>
      <c r="AD25" s="8" t="str">
        <f>IF(AC25&gt;=AG25,"-","+")</f>
        <v>-</v>
      </c>
      <c r="AE25" s="13">
        <f>ABS(AC25-AG25)</f>
        <v>1</v>
      </c>
      <c r="AF25" s="10" t="s">
        <v>3</v>
      </c>
      <c r="AG25" s="12">
        <f>SUM(AG22:AG24)</f>
        <v>3</v>
      </c>
      <c r="AH25" s="159"/>
      <c r="AI25" s="156"/>
    </row>
    <row r="26" spans="1:35" ht="18" customHeight="1" x14ac:dyDescent="0.2">
      <c r="A26" s="157"/>
      <c r="B26" s="145"/>
      <c r="C26" s="146"/>
      <c r="D26" s="5">
        <f>IF(E25&gt;=I25,ABS(G25),ABS(G25))</f>
        <v>1</v>
      </c>
      <c r="E26" s="147" t="str">
        <f>IF(E25&gt;I25," Jam Tersisa dari Main",IF(E25&lt;I25,"Jam Kelebihan Main","Jadual Main/Kerja Sesuai"))</f>
        <v>Jam Kelebihan Main</v>
      </c>
      <c r="F26" s="147"/>
      <c r="G26" s="147"/>
      <c r="H26" s="147"/>
      <c r="I26" s="147"/>
      <c r="J26" s="5">
        <f>IF(K25&gt;=O25,ABS(M25),ABS(M25))</f>
        <v>1</v>
      </c>
      <c r="K26" s="147" t="str">
        <f>IF(K25&gt;O25," Jam Tersisa dari Main",IF(K25&lt;O25,"Jam Kelebihan Main","Jadual Main/Kerja Sesuai"))</f>
        <v>Jam Kelebihan Main</v>
      </c>
      <c r="L26" s="147"/>
      <c r="M26" s="147"/>
      <c r="N26" s="147"/>
      <c r="O26" s="147"/>
      <c r="P26" s="5">
        <f>IF(Q25&gt;=U25,ABS(S25),ABS(S25))</f>
        <v>0.5</v>
      </c>
      <c r="Q26" s="147" t="str">
        <f>IF(Q25&gt;U25," Jam Tersisa dari Main",IF(Q25&lt;U25,"Jam Kelebihan Main","Jadual Main/Kerja Sesuai"))</f>
        <v>Jam Kelebihan Main</v>
      </c>
      <c r="R26" s="147"/>
      <c r="S26" s="147"/>
      <c r="T26" s="147"/>
      <c r="U26" s="147"/>
      <c r="V26" s="5">
        <f>IF(W25&gt;=AA25,ABS(Y25),ABS(Y25))</f>
        <v>1</v>
      </c>
      <c r="W26" s="147" t="str">
        <f>IF(W25&gt;AA25," Jam Tersisa dari Main",IF(W25&lt;AA25,"Jam Kelebihan Main","Jadual Main/Kerja Sesuai"))</f>
        <v>Jam Kelebihan Main</v>
      </c>
      <c r="X26" s="147"/>
      <c r="Y26" s="147"/>
      <c r="Z26" s="147"/>
      <c r="AA26" s="147"/>
      <c r="AB26" s="5">
        <f>IF(AC25&gt;=AG25,ABS(AE25),ABS(AE25))</f>
        <v>1</v>
      </c>
      <c r="AC26" s="147" t="str">
        <f>IF(AC25&gt;AG25," Jam Tersisa dari Main",IF(AC25&lt;AG25,"Jam Kelebihan Main","Jadual Main/Kerja Sesuai"))</f>
        <v xml:space="preserve"> Jam Tersisa dari Main</v>
      </c>
      <c r="AD26" s="147"/>
      <c r="AE26" s="147"/>
      <c r="AF26" s="147"/>
      <c r="AG26" s="147"/>
      <c r="AH26" s="160"/>
      <c r="AI26" s="157"/>
    </row>
    <row r="27" spans="1:35" ht="18" customHeight="1" x14ac:dyDescent="0.2">
      <c r="A27" s="155">
        <v>7</v>
      </c>
      <c r="B27" s="143" t="s">
        <v>30</v>
      </c>
      <c r="C27" s="177"/>
      <c r="D27" s="2" t="s">
        <v>25</v>
      </c>
      <c r="E27" s="163">
        <v>2</v>
      </c>
      <c r="F27" s="164"/>
      <c r="G27" s="164"/>
      <c r="H27" s="165"/>
      <c r="I27" s="2" t="s">
        <v>8</v>
      </c>
      <c r="J27" s="2" t="s">
        <v>25</v>
      </c>
      <c r="K27" s="163">
        <v>2</v>
      </c>
      <c r="L27" s="164"/>
      <c r="M27" s="164"/>
      <c r="N27" s="165"/>
      <c r="O27" s="2" t="s">
        <v>8</v>
      </c>
      <c r="P27" s="2" t="s">
        <v>25</v>
      </c>
      <c r="Q27" s="163">
        <v>2</v>
      </c>
      <c r="R27" s="164"/>
      <c r="S27" s="164"/>
      <c r="T27" s="165"/>
      <c r="U27" s="2" t="s">
        <v>8</v>
      </c>
      <c r="V27" s="2" t="s">
        <v>25</v>
      </c>
      <c r="W27" s="163">
        <v>2</v>
      </c>
      <c r="X27" s="164"/>
      <c r="Y27" s="164"/>
      <c r="Z27" s="165"/>
      <c r="AA27" s="2" t="s">
        <v>8</v>
      </c>
      <c r="AB27" s="2" t="s">
        <v>25</v>
      </c>
      <c r="AC27" s="163">
        <v>2</v>
      </c>
      <c r="AD27" s="164"/>
      <c r="AE27" s="164"/>
      <c r="AF27" s="165"/>
      <c r="AG27" s="2" t="s">
        <v>8</v>
      </c>
      <c r="AH27" s="169"/>
      <c r="AI27" s="172"/>
    </row>
    <row r="28" spans="1:35" ht="18" customHeight="1" x14ac:dyDescent="0.2">
      <c r="A28" s="156"/>
      <c r="B28" s="178"/>
      <c r="C28" s="179"/>
      <c r="D28" s="11" t="s">
        <v>4</v>
      </c>
      <c r="E28" s="166" t="s">
        <v>60</v>
      </c>
      <c r="F28" s="167"/>
      <c r="G28" s="167"/>
      <c r="H28" s="168"/>
      <c r="I28" s="15">
        <v>0.45</v>
      </c>
      <c r="J28" s="11" t="s">
        <v>4</v>
      </c>
      <c r="K28" s="166" t="s">
        <v>60</v>
      </c>
      <c r="L28" s="167"/>
      <c r="M28" s="167"/>
      <c r="N28" s="168"/>
      <c r="O28" s="15">
        <v>1</v>
      </c>
      <c r="P28" s="11" t="s">
        <v>4</v>
      </c>
      <c r="Q28" s="166" t="s">
        <v>60</v>
      </c>
      <c r="R28" s="167"/>
      <c r="S28" s="167"/>
      <c r="T28" s="168"/>
      <c r="U28" s="15">
        <v>0.3</v>
      </c>
      <c r="V28" s="11" t="s">
        <v>4</v>
      </c>
      <c r="W28" s="166" t="s">
        <v>60</v>
      </c>
      <c r="X28" s="167"/>
      <c r="Y28" s="167"/>
      <c r="Z28" s="168"/>
      <c r="AA28" s="15">
        <v>1</v>
      </c>
      <c r="AB28" s="11" t="s">
        <v>4</v>
      </c>
      <c r="AC28" s="166" t="s">
        <v>125</v>
      </c>
      <c r="AD28" s="167"/>
      <c r="AE28" s="167"/>
      <c r="AF28" s="168"/>
      <c r="AG28" s="15">
        <v>0.5</v>
      </c>
      <c r="AH28" s="170"/>
      <c r="AI28" s="173"/>
    </row>
    <row r="29" spans="1:35" ht="18" customHeight="1" x14ac:dyDescent="0.2">
      <c r="A29" s="156"/>
      <c r="B29" s="178"/>
      <c r="C29" s="179"/>
      <c r="D29" s="11" t="s">
        <v>5</v>
      </c>
      <c r="E29" s="166" t="s">
        <v>152</v>
      </c>
      <c r="F29" s="167"/>
      <c r="G29" s="167"/>
      <c r="H29" s="168"/>
      <c r="I29" s="15">
        <v>0.3</v>
      </c>
      <c r="J29" s="11" t="s">
        <v>5</v>
      </c>
      <c r="K29" s="166" t="s">
        <v>153</v>
      </c>
      <c r="L29" s="167"/>
      <c r="M29" s="167"/>
      <c r="N29" s="168"/>
      <c r="O29" s="15">
        <v>0.3</v>
      </c>
      <c r="P29" s="11" t="s">
        <v>5</v>
      </c>
      <c r="Q29" s="166" t="s">
        <v>137</v>
      </c>
      <c r="R29" s="167"/>
      <c r="S29" s="167"/>
      <c r="T29" s="168"/>
      <c r="U29" s="15">
        <v>0.3</v>
      </c>
      <c r="V29" s="11" t="s">
        <v>5</v>
      </c>
      <c r="W29" s="166" t="s">
        <v>121</v>
      </c>
      <c r="X29" s="167"/>
      <c r="Y29" s="167"/>
      <c r="Z29" s="168"/>
      <c r="AA29" s="15">
        <v>0</v>
      </c>
      <c r="AB29" s="11" t="s">
        <v>5</v>
      </c>
      <c r="AC29" s="166" t="s">
        <v>140</v>
      </c>
      <c r="AD29" s="167"/>
      <c r="AE29" s="167"/>
      <c r="AF29" s="168"/>
      <c r="AG29" s="15">
        <v>0</v>
      </c>
      <c r="AH29" s="170"/>
      <c r="AI29" s="173"/>
    </row>
    <row r="30" spans="1:35" ht="18" customHeight="1" x14ac:dyDescent="0.2">
      <c r="A30" s="156"/>
      <c r="B30" s="145"/>
      <c r="C30" s="180"/>
      <c r="D30" s="11" t="s">
        <v>6</v>
      </c>
      <c r="E30" s="166" t="s">
        <v>61</v>
      </c>
      <c r="F30" s="167"/>
      <c r="G30" s="167"/>
      <c r="H30" s="168"/>
      <c r="I30" s="15" t="s">
        <v>110</v>
      </c>
      <c r="J30" s="11" t="s">
        <v>6</v>
      </c>
      <c r="K30" s="166" t="s">
        <v>61</v>
      </c>
      <c r="L30" s="167"/>
      <c r="M30" s="167"/>
      <c r="N30" s="168"/>
      <c r="O30" s="15">
        <v>0.5</v>
      </c>
      <c r="P30" s="11" t="s">
        <v>6</v>
      </c>
      <c r="Q30" s="166" t="s">
        <v>61</v>
      </c>
      <c r="R30" s="167"/>
      <c r="S30" s="167"/>
      <c r="T30" s="168"/>
      <c r="U30" s="15">
        <v>0.3</v>
      </c>
      <c r="V30" s="11" t="s">
        <v>6</v>
      </c>
      <c r="W30" s="166" t="s">
        <v>61</v>
      </c>
      <c r="X30" s="167"/>
      <c r="Y30" s="167"/>
      <c r="Z30" s="168"/>
      <c r="AA30" s="15">
        <v>0.5</v>
      </c>
      <c r="AB30" s="11" t="s">
        <v>6</v>
      </c>
      <c r="AC30" s="166" t="s">
        <v>61</v>
      </c>
      <c r="AD30" s="167"/>
      <c r="AE30" s="167"/>
      <c r="AF30" s="168"/>
      <c r="AG30" s="15">
        <v>0.5</v>
      </c>
      <c r="AH30" s="170"/>
      <c r="AI30" s="173"/>
    </row>
    <row r="31" spans="1:35" ht="18" customHeight="1" x14ac:dyDescent="0.2">
      <c r="A31" s="156"/>
      <c r="B31" s="143" t="s">
        <v>58</v>
      </c>
      <c r="C31" s="144"/>
      <c r="D31" s="110"/>
      <c r="E31" s="108">
        <f>E27</f>
        <v>2</v>
      </c>
      <c r="F31" s="8" t="str">
        <f>IF(E31&gt;=I31,"-","+")</f>
        <v>-</v>
      </c>
      <c r="G31" s="13">
        <f>ABS(E31-I31)</f>
        <v>0</v>
      </c>
      <c r="H31" s="10" t="s">
        <v>3</v>
      </c>
      <c r="I31" s="12">
        <v>2</v>
      </c>
      <c r="J31" s="110"/>
      <c r="K31" s="108">
        <f>K27</f>
        <v>2</v>
      </c>
      <c r="L31" s="8" t="str">
        <f>IF(K31&gt;=O31,"-","+")</f>
        <v>-</v>
      </c>
      <c r="M31" s="13">
        <f>ABS(K31-O31)</f>
        <v>0.19999999999999996</v>
      </c>
      <c r="N31" s="10" t="s">
        <v>3</v>
      </c>
      <c r="O31" s="12">
        <f>SUM(O28:O30)</f>
        <v>1.8</v>
      </c>
      <c r="P31" s="110"/>
      <c r="Q31" s="108">
        <f>Q27</f>
        <v>2</v>
      </c>
      <c r="R31" s="8" t="str">
        <f>IF(Q31&gt;=U31,"-","+")</f>
        <v>-</v>
      </c>
      <c r="S31" s="13">
        <f>ABS(Q31-U31)</f>
        <v>1.1000000000000001</v>
      </c>
      <c r="T31" s="10" t="s">
        <v>3</v>
      </c>
      <c r="U31" s="12">
        <f>SUM(U28:U30)</f>
        <v>0.89999999999999991</v>
      </c>
      <c r="V31" s="110"/>
      <c r="W31" s="108">
        <f>W27</f>
        <v>2</v>
      </c>
      <c r="X31" s="8" t="str">
        <f>IF(W31&gt;=AA31,"-","+")</f>
        <v>-</v>
      </c>
      <c r="Y31" s="13">
        <f>ABS(W31-AA31)</f>
        <v>0.5</v>
      </c>
      <c r="Z31" s="10" t="s">
        <v>3</v>
      </c>
      <c r="AA31" s="12">
        <f>SUM(AA28:AA30)</f>
        <v>1.5</v>
      </c>
      <c r="AB31" s="110"/>
      <c r="AC31" s="108">
        <f>AC27</f>
        <v>2</v>
      </c>
      <c r="AD31" s="8" t="str">
        <f>IF(AC31&gt;=AG31,"-","+")</f>
        <v>-</v>
      </c>
      <c r="AE31" s="13">
        <f>ABS(AC31-AG31)</f>
        <v>1</v>
      </c>
      <c r="AF31" s="10" t="s">
        <v>3</v>
      </c>
      <c r="AG31" s="12">
        <f>SUM(AG28:AG30)</f>
        <v>1</v>
      </c>
      <c r="AH31" s="170"/>
      <c r="AI31" s="173"/>
    </row>
    <row r="32" spans="1:35" ht="18" customHeight="1" x14ac:dyDescent="0.2">
      <c r="A32" s="157"/>
      <c r="B32" s="145"/>
      <c r="C32" s="146"/>
      <c r="D32" s="5">
        <f>IF(E31&gt;=I31,ABS(G31),ABS(G31))</f>
        <v>0</v>
      </c>
      <c r="E32" s="147" t="str">
        <f>IF(E31&gt;I31,"Jam Tersimpan dr Jalan",IF(E31&lt;I31,"Jam Kelebihan Di Jalan","Jadual Perjalanan sesuai"))</f>
        <v>Jadual Perjalanan sesuai</v>
      </c>
      <c r="F32" s="147"/>
      <c r="G32" s="147"/>
      <c r="H32" s="147"/>
      <c r="I32" s="147"/>
      <c r="J32" s="5">
        <f>IF(K31&gt;=O31,ABS(M31),ABS(M31))</f>
        <v>0.19999999999999996</v>
      </c>
      <c r="K32" s="147" t="str">
        <f>IF(K31&gt;O31,"Jam Tersimpan dr Jalan",IF(K31&lt;O31,"Jam Kelebihan Di Jalan","Jadual Perjalanan sesuai"))</f>
        <v>Jam Tersimpan dr Jalan</v>
      </c>
      <c r="L32" s="147"/>
      <c r="M32" s="147"/>
      <c r="N32" s="147"/>
      <c r="O32" s="147"/>
      <c r="P32" s="5">
        <f>IF(Q31&gt;=U31,ABS(S31),ABS(S31))</f>
        <v>1.1000000000000001</v>
      </c>
      <c r="Q32" s="147" t="str">
        <f>IF(Q31&gt;U31,"Jam Tersimpan dr Jalan",IF(Q31&lt;U31,"Jam Kelebihan Di Jalan","Jadual Perjalanan sesuai"))</f>
        <v>Jam Tersimpan dr Jalan</v>
      </c>
      <c r="R32" s="147"/>
      <c r="S32" s="147"/>
      <c r="T32" s="147"/>
      <c r="U32" s="147"/>
      <c r="V32" s="5">
        <f>IF(W31&gt;=AA31,ABS(Y31),ABS(Y31))</f>
        <v>0.5</v>
      </c>
      <c r="W32" s="147" t="str">
        <f>IF(W31&gt;AA31,"Jam Tersimpan dr Jalan",IF(W31&lt;AA31,"Jam Kelebihan Di Jalan","Jadual Perjalanan sesuai"))</f>
        <v>Jam Tersimpan dr Jalan</v>
      </c>
      <c r="X32" s="147"/>
      <c r="Y32" s="147"/>
      <c r="Z32" s="147"/>
      <c r="AA32" s="147"/>
      <c r="AB32" s="5">
        <f>IF(AC31&gt;=AG31,ABS(AE31),ABS(AE31))</f>
        <v>1</v>
      </c>
      <c r="AC32" s="147" t="str">
        <f>IF(AC31&gt;AG31,"Jam Tersimpan dr Jalan",IF(AC31&lt;AG31,"Jam Kelebihan Di Jalan","Jadual Perjalanan sesuai"))</f>
        <v>Jam Tersimpan dr Jalan</v>
      </c>
      <c r="AD32" s="147"/>
      <c r="AE32" s="147"/>
      <c r="AF32" s="147"/>
      <c r="AG32" s="147"/>
      <c r="AH32" s="170"/>
      <c r="AI32" s="173"/>
    </row>
    <row r="33" spans="1:35" ht="18" customHeight="1" thickBot="1" x14ac:dyDescent="0.25">
      <c r="A33" s="155">
        <v>8</v>
      </c>
      <c r="B33" s="161" t="s">
        <v>32</v>
      </c>
      <c r="C33" s="161"/>
      <c r="D33" s="110"/>
      <c r="E33" s="76">
        <f>24</f>
        <v>24</v>
      </c>
      <c r="F33" s="77" t="str">
        <f>IF(E33&gt;=I33,"-","+")</f>
        <v>-</v>
      </c>
      <c r="G33" s="78">
        <f>ABS(E33-I33)</f>
        <v>1.5</v>
      </c>
      <c r="H33" s="79" t="s">
        <v>3</v>
      </c>
      <c r="I33" s="80">
        <f>I10+I13+I19+I25+I31</f>
        <v>22.5</v>
      </c>
      <c r="J33" s="110"/>
      <c r="K33" s="76">
        <f>24</f>
        <v>24</v>
      </c>
      <c r="L33" s="77" t="str">
        <f>IF(K33&gt;=O33,"-","+")</f>
        <v>-</v>
      </c>
      <c r="M33" s="78">
        <f>ABS(K33-O33)</f>
        <v>0.19999999999999929</v>
      </c>
      <c r="N33" s="79" t="s">
        <v>3</v>
      </c>
      <c r="O33" s="80">
        <f>O10+O13+O19+O25+O31</f>
        <v>23.8</v>
      </c>
      <c r="P33" s="110"/>
      <c r="Q33" s="76">
        <f>24</f>
        <v>24</v>
      </c>
      <c r="R33" s="77" t="str">
        <f>IF(Q33&gt;=U33,"-","+")</f>
        <v>+</v>
      </c>
      <c r="S33" s="78">
        <f>ABS(Q33-U33)</f>
        <v>0.39999999999999858</v>
      </c>
      <c r="T33" s="79" t="s">
        <v>3</v>
      </c>
      <c r="U33" s="80">
        <f>U10+U13+U19+U25+U31</f>
        <v>24.4</v>
      </c>
      <c r="V33" s="110"/>
      <c r="W33" s="76">
        <f>24</f>
        <v>24</v>
      </c>
      <c r="X33" s="77" t="str">
        <f>IF(W33&gt;=AA33,"-","+")</f>
        <v>-</v>
      </c>
      <c r="Y33" s="78">
        <f>ABS(W33-AA33)</f>
        <v>0.5</v>
      </c>
      <c r="Z33" s="79" t="s">
        <v>3</v>
      </c>
      <c r="AA33" s="80">
        <f>AA10+AA13+AA19+AA25+AA31</f>
        <v>23.5</v>
      </c>
      <c r="AB33" s="110"/>
      <c r="AC33" s="76">
        <f>24</f>
        <v>24</v>
      </c>
      <c r="AD33" s="77" t="str">
        <f>IF(AC33&gt;=AG33,"-","+")</f>
        <v>-</v>
      </c>
      <c r="AE33" s="78">
        <f>ABS(AC33-AG33)</f>
        <v>3</v>
      </c>
      <c r="AF33" s="79" t="s">
        <v>3</v>
      </c>
      <c r="AG33" s="80">
        <f>AG10+AG13+AG19+AG25+AG31</f>
        <v>21</v>
      </c>
      <c r="AH33" s="170"/>
      <c r="AI33" s="173"/>
    </row>
    <row r="34" spans="1:35" ht="18" customHeight="1" thickBot="1" x14ac:dyDescent="0.25">
      <c r="A34" s="157"/>
      <c r="B34" s="162"/>
      <c r="C34" s="162"/>
      <c r="D34" s="20">
        <f>IF(E33&gt;=I33,ABS(G33),ABS(G33))</f>
        <v>1.5</v>
      </c>
      <c r="E34" s="148" t="str">
        <f>IF(D34&gt;0,"Jam Tak Sesuai Jadual","Jadual Sesuai 24 Jam")</f>
        <v>Jam Tak Sesuai Jadual</v>
      </c>
      <c r="F34" s="149"/>
      <c r="G34" s="149"/>
      <c r="H34" s="149"/>
      <c r="I34" s="150"/>
      <c r="J34" s="20">
        <f>IF(K33&gt;=O33,ABS(M33),ABS(M33))</f>
        <v>0.19999999999999929</v>
      </c>
      <c r="K34" s="148" t="str">
        <f>IF(J34&gt;0,"Jam Tak Sesuai Jadual","Jadual Sesuai 24 Jam")</f>
        <v>Jam Tak Sesuai Jadual</v>
      </c>
      <c r="L34" s="149"/>
      <c r="M34" s="149"/>
      <c r="N34" s="149"/>
      <c r="O34" s="150"/>
      <c r="P34" s="20">
        <f>IF(Q33&gt;=U33,ABS(S33),ABS(S33))</f>
        <v>0.39999999999999858</v>
      </c>
      <c r="Q34" s="148" t="str">
        <f>IF(P34&gt;0,"Jam Tak Sesuai Jadual","Jadual Sesuai 24 Jam")</f>
        <v>Jam Tak Sesuai Jadual</v>
      </c>
      <c r="R34" s="149"/>
      <c r="S34" s="149"/>
      <c r="T34" s="149"/>
      <c r="U34" s="150"/>
      <c r="V34" s="20">
        <f>IF(W33&gt;=AA33,ABS(Y33),ABS(Y33))</f>
        <v>0.5</v>
      </c>
      <c r="W34" s="148" t="str">
        <f>IF(V34&gt;0,"Jam Tak Sesuai Jadual","Jadual Sesuai 24 Jam")</f>
        <v>Jam Tak Sesuai Jadual</v>
      </c>
      <c r="X34" s="149"/>
      <c r="Y34" s="149"/>
      <c r="Z34" s="149"/>
      <c r="AA34" s="150"/>
      <c r="AB34" s="20">
        <f>IF(AC33&gt;=AG33,ABS(AE33),ABS(AE33))</f>
        <v>3</v>
      </c>
      <c r="AC34" s="148" t="str">
        <f>IF(AB34&gt;0,"Jam Tak Sesuai Jadual","Jadual Sesuai 24 Jam")</f>
        <v>Jam Tak Sesuai Jadual</v>
      </c>
      <c r="AD34" s="149"/>
      <c r="AE34" s="149"/>
      <c r="AF34" s="149"/>
      <c r="AG34" s="150"/>
      <c r="AH34" s="171"/>
      <c r="AI34" s="174"/>
    </row>
    <row r="35" spans="1:35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5" x14ac:dyDescent="0.2">
      <c r="A36" s="75"/>
      <c r="B36" s="75"/>
      <c r="C36" s="75" t="s">
        <v>69</v>
      </c>
      <c r="D36" s="98">
        <f>D11</f>
        <v>1.5</v>
      </c>
      <c r="E36" s="98" t="str">
        <f>E11</f>
        <v xml:space="preserve"> Jam Kurang Belajar</v>
      </c>
      <c r="F36" s="98"/>
      <c r="G36" s="98"/>
      <c r="H36" s="98"/>
      <c r="I36" s="75"/>
      <c r="J36" s="98">
        <f>J11</f>
        <v>1</v>
      </c>
      <c r="K36" s="98" t="str">
        <f>K11</f>
        <v xml:space="preserve"> Jam Kurang Belajar</v>
      </c>
      <c r="L36" s="99"/>
      <c r="M36" s="99"/>
      <c r="N36" s="81"/>
      <c r="O36" s="81"/>
      <c r="P36" s="100">
        <f>P11</f>
        <v>1</v>
      </c>
      <c r="Q36" s="100" t="str">
        <f>Q11</f>
        <v>Jam Kelebihan Belajar</v>
      </c>
      <c r="R36" s="101"/>
      <c r="S36" s="101"/>
      <c r="T36" s="99"/>
      <c r="U36" s="81"/>
      <c r="V36" s="98">
        <f>V11</f>
        <v>1</v>
      </c>
      <c r="W36" s="98" t="str">
        <f>W11</f>
        <v xml:space="preserve"> Jam Kurang Belajar</v>
      </c>
      <c r="X36" s="99"/>
      <c r="Y36" s="99"/>
      <c r="Z36" s="81"/>
      <c r="AA36" s="81"/>
      <c r="AB36" s="98">
        <f>AB11</f>
        <v>1</v>
      </c>
      <c r="AC36" s="98" t="str">
        <f>AC11</f>
        <v xml:space="preserve"> Jam Kurang Belajar</v>
      </c>
      <c r="AD36" s="99"/>
      <c r="AE36" s="99"/>
      <c r="AF36" s="81"/>
      <c r="AG36" s="81"/>
      <c r="AH36" s="1">
        <f>AB36+V36-P36+J36+D36</f>
        <v>3.5</v>
      </c>
    </row>
    <row r="37" spans="1:35" x14ac:dyDescent="0.2">
      <c r="A37" s="75"/>
      <c r="B37" s="75"/>
      <c r="C37" s="75"/>
      <c r="D37" s="75">
        <f>D14</f>
        <v>1</v>
      </c>
      <c r="E37" s="75" t="str">
        <f>E14</f>
        <v xml:space="preserve"> Jam Kurang Tidur</v>
      </c>
      <c r="F37" s="75"/>
      <c r="G37" s="75"/>
      <c r="H37" s="75"/>
      <c r="I37" s="75"/>
      <c r="J37" s="75">
        <f>J14</f>
        <v>0</v>
      </c>
      <c r="K37" s="75" t="str">
        <f>K14</f>
        <v>Jadual Tidur Sesuai</v>
      </c>
      <c r="L37" s="81"/>
      <c r="M37" s="81"/>
      <c r="N37" s="81"/>
      <c r="O37" s="81"/>
      <c r="P37" s="75">
        <f>P14</f>
        <v>0</v>
      </c>
      <c r="Q37" s="75" t="str">
        <f>Q14</f>
        <v>Jadual Tidur Sesuai</v>
      </c>
      <c r="R37" s="81"/>
      <c r="S37" s="81"/>
      <c r="T37" s="81"/>
      <c r="U37" s="81"/>
      <c r="V37" s="75">
        <f>V14</f>
        <v>0</v>
      </c>
      <c r="W37" s="75" t="str">
        <f>W14</f>
        <v>Jadual Tidur Sesuai</v>
      </c>
      <c r="X37" s="81"/>
      <c r="Y37" s="81"/>
      <c r="Z37" s="81"/>
      <c r="AA37" s="81"/>
      <c r="AB37" s="75">
        <f>AB14</f>
        <v>0</v>
      </c>
      <c r="AC37" s="75" t="str">
        <f>AC14</f>
        <v>Jadual Tidur Sesuai</v>
      </c>
      <c r="AD37" s="81"/>
      <c r="AE37" s="81"/>
      <c r="AF37" s="81"/>
      <c r="AG37" s="81"/>
    </row>
    <row r="38" spans="1:35" x14ac:dyDescent="0.2">
      <c r="A38" s="75"/>
      <c r="B38" s="75"/>
      <c r="C38" s="75"/>
      <c r="D38" s="75">
        <f>D20</f>
        <v>0</v>
      </c>
      <c r="E38" s="75" t="str">
        <f>E20</f>
        <v>Jadual Makan Sesuai</v>
      </c>
      <c r="F38" s="75"/>
      <c r="G38" s="75"/>
      <c r="H38" s="75"/>
      <c r="I38" s="75"/>
      <c r="J38" s="75">
        <f>J20</f>
        <v>0</v>
      </c>
      <c r="K38" s="75" t="str">
        <f>K20</f>
        <v>Jadual Makan Sesuai</v>
      </c>
      <c r="L38" s="81"/>
      <c r="M38" s="81"/>
      <c r="N38" s="81"/>
      <c r="O38" s="81"/>
      <c r="P38" s="75">
        <f>P20</f>
        <v>0</v>
      </c>
      <c r="Q38" s="75" t="str">
        <f>Q20</f>
        <v>Jadual Makan Sesuai</v>
      </c>
      <c r="R38" s="81"/>
      <c r="S38" s="81"/>
      <c r="T38" s="81"/>
      <c r="U38" s="81"/>
      <c r="V38" s="75">
        <f>V20</f>
        <v>0</v>
      </c>
      <c r="W38" s="75" t="str">
        <f>W20</f>
        <v>Jadual Makan Sesuai</v>
      </c>
      <c r="X38" s="81"/>
      <c r="Y38" s="81"/>
      <c r="Z38" s="81"/>
      <c r="AA38" s="81"/>
      <c r="AB38" s="75">
        <f>AB20</f>
        <v>0</v>
      </c>
      <c r="AC38" s="75" t="str">
        <f>AC20</f>
        <v>Jadual Makan Sesuai</v>
      </c>
      <c r="AD38" s="81"/>
      <c r="AE38" s="81"/>
      <c r="AF38" s="81"/>
      <c r="AG38" s="81"/>
    </row>
    <row r="39" spans="1:35" x14ac:dyDescent="0.2">
      <c r="A39" s="75"/>
      <c r="B39" s="75"/>
      <c r="C39" s="75"/>
      <c r="D39" s="75">
        <f>D26</f>
        <v>1</v>
      </c>
      <c r="E39" s="75" t="str">
        <f>E26</f>
        <v>Jam Kelebihan Main</v>
      </c>
      <c r="F39" s="75"/>
      <c r="G39" s="75"/>
      <c r="H39" s="75"/>
      <c r="I39" s="75"/>
      <c r="J39" s="75">
        <f>J26</f>
        <v>1</v>
      </c>
      <c r="K39" s="75" t="str">
        <f>K26</f>
        <v>Jam Kelebihan Main</v>
      </c>
      <c r="L39" s="81"/>
      <c r="M39" s="81"/>
      <c r="N39" s="81"/>
      <c r="O39" s="81"/>
      <c r="P39" s="75">
        <f>P26</f>
        <v>0.5</v>
      </c>
      <c r="Q39" s="75" t="str">
        <f>Q26</f>
        <v>Jam Kelebihan Main</v>
      </c>
      <c r="R39" s="81"/>
      <c r="S39" s="81"/>
      <c r="T39" s="81"/>
      <c r="U39" s="81"/>
      <c r="V39" s="98">
        <f>V26</f>
        <v>1</v>
      </c>
      <c r="W39" s="98" t="str">
        <f>W26</f>
        <v>Jam Kelebihan Main</v>
      </c>
      <c r="X39" s="99"/>
      <c r="Y39" s="99"/>
      <c r="Z39" s="81"/>
      <c r="AA39" s="81"/>
      <c r="AB39" s="98">
        <f>AB26</f>
        <v>1</v>
      </c>
      <c r="AC39" s="98" t="str">
        <f>AC26</f>
        <v xml:space="preserve"> Jam Tersisa dari Main</v>
      </c>
      <c r="AD39" s="99"/>
      <c r="AE39" s="99"/>
      <c r="AF39" s="81"/>
      <c r="AG39" s="81"/>
    </row>
    <row r="40" spans="1:35" x14ac:dyDescent="0.2">
      <c r="A40" s="75"/>
      <c r="B40" s="75"/>
      <c r="C40" s="75"/>
      <c r="D40" s="75">
        <f>D32</f>
        <v>0</v>
      </c>
      <c r="E40" s="75" t="str">
        <f>E32</f>
        <v>Jadual Perjalanan sesuai</v>
      </c>
      <c r="F40" s="75"/>
      <c r="G40" s="75"/>
      <c r="H40" s="75"/>
      <c r="I40" s="75"/>
      <c r="J40" s="75">
        <f>J32</f>
        <v>0.19999999999999996</v>
      </c>
      <c r="K40" s="75" t="str">
        <f>K32</f>
        <v>Jam Tersimpan dr Jalan</v>
      </c>
      <c r="L40" s="75"/>
      <c r="M40" s="75"/>
      <c r="N40" s="75"/>
      <c r="O40" s="75"/>
      <c r="P40" s="75">
        <f>P32</f>
        <v>1.1000000000000001</v>
      </c>
      <c r="Q40" s="75" t="str">
        <f>Q32</f>
        <v>Jam Tersimpan dr Jalan</v>
      </c>
      <c r="R40" s="75"/>
      <c r="S40" s="75"/>
      <c r="T40" s="75"/>
      <c r="U40" s="75"/>
      <c r="V40" s="98">
        <f>V32</f>
        <v>0.5</v>
      </c>
      <c r="W40" s="98" t="str">
        <f>W32</f>
        <v>Jam Tersimpan dr Jalan</v>
      </c>
      <c r="X40" s="98"/>
      <c r="Y40" s="98"/>
      <c r="Z40" s="75"/>
      <c r="AA40" s="75"/>
      <c r="AB40" s="75">
        <f>AB32</f>
        <v>1</v>
      </c>
      <c r="AC40" s="75" t="str">
        <f>AC32</f>
        <v>Jam Tersimpan dr Jalan</v>
      </c>
      <c r="AD40" s="75"/>
      <c r="AE40" s="75"/>
      <c r="AF40" s="75"/>
      <c r="AG40" s="75"/>
    </row>
    <row r="41" spans="1:35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5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5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5" x14ac:dyDescent="0.2">
      <c r="A44" s="75"/>
      <c r="B44" s="75"/>
      <c r="C44" s="75"/>
      <c r="D44" s="75"/>
      <c r="E44" s="75"/>
      <c r="F44" s="75"/>
      <c r="G44" s="75"/>
      <c r="H44" s="75"/>
      <c r="I44" s="75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5" x14ac:dyDescent="0.2">
      <c r="A45" s="75"/>
      <c r="B45" s="75"/>
      <c r="C45" s="75"/>
      <c r="D45" s="75"/>
      <c r="E45" s="75"/>
      <c r="F45" s="75"/>
      <c r="G45" s="75"/>
      <c r="H45" s="75"/>
      <c r="I45" s="75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5" x14ac:dyDescent="0.2">
      <c r="A46" s="75"/>
      <c r="B46" s="75"/>
      <c r="C46" s="75"/>
      <c r="D46" s="75"/>
      <c r="E46" s="75"/>
      <c r="F46" s="75"/>
      <c r="G46" s="75"/>
      <c r="H46" s="75"/>
      <c r="I46" s="75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5" x14ac:dyDescent="0.2">
      <c r="A47" s="75"/>
      <c r="B47" s="75"/>
      <c r="C47" s="75"/>
      <c r="D47" s="75"/>
      <c r="E47" s="75"/>
      <c r="F47" s="75"/>
      <c r="G47" s="75"/>
      <c r="H47" s="75"/>
      <c r="I47" s="75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5" x14ac:dyDescent="0.2">
      <c r="A48" s="75"/>
      <c r="B48" s="75"/>
      <c r="C48" s="75"/>
      <c r="D48" s="75"/>
      <c r="E48" s="75"/>
      <c r="F48" s="75"/>
      <c r="G48" s="75"/>
      <c r="H48" s="75"/>
      <c r="I48" s="75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75"/>
      <c r="B49" s="75"/>
      <c r="C49" s="75"/>
      <c r="D49" s="75"/>
      <c r="E49" s="75"/>
      <c r="F49" s="75"/>
      <c r="G49" s="75"/>
      <c r="H49" s="75"/>
      <c r="I49" s="75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75"/>
      <c r="B50" s="75"/>
      <c r="C50" s="75"/>
      <c r="D50" s="75"/>
      <c r="E50" s="75"/>
      <c r="F50" s="75"/>
      <c r="G50" s="75"/>
      <c r="H50" s="75"/>
      <c r="I50" s="75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Jadual_Kuliah</vt:lpstr>
      <vt:lpstr>Komentar</vt:lpstr>
      <vt:lpstr>MINGGU 1</vt:lpstr>
      <vt:lpstr>MINGGU 2 </vt:lpstr>
      <vt:lpstr>MINGGU 3</vt:lpstr>
      <vt:lpstr>MINGGU 4</vt:lpstr>
      <vt:lpstr>MINGGU 5 (Libur LBRN 1)</vt:lpstr>
      <vt:lpstr>MINGGU 6  (Libur LBRN 2)</vt:lpstr>
      <vt:lpstr>MINGGU 7</vt:lpstr>
      <vt:lpstr>MINGGU 8</vt:lpstr>
      <vt:lpstr>MINGGU 9</vt:lpstr>
      <vt:lpstr>MINGGU UTS</vt:lpstr>
      <vt:lpstr>MINGGU 11</vt:lpstr>
      <vt:lpstr>MINGGU 12</vt:lpstr>
      <vt:lpstr>MINGGU 13</vt:lpstr>
      <vt:lpstr>MINGGU 14</vt:lpstr>
      <vt:lpstr>MINGGU 15</vt:lpstr>
      <vt:lpstr>MINGGU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Amrinsyah Nasution</dc:creator>
  <cp:lastModifiedBy>Lab Struktur</cp:lastModifiedBy>
  <dcterms:created xsi:type="dcterms:W3CDTF">2010-08-17T07:16:04Z</dcterms:created>
  <dcterms:modified xsi:type="dcterms:W3CDTF">2015-08-21T07:38:50Z</dcterms:modified>
</cp:coreProperties>
</file>